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671"/>
  </bookViews>
  <sheets>
    <sheet name="год" sheetId="14" r:id="rId1"/>
    <sheet name="Лист1" sheetId="1" r:id="rId2"/>
    <sheet name="Испр 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  <sheet name="Лист11" sheetId="11" r:id="rId12"/>
    <sheet name="Лист12" sheetId="12" r:id="rId13"/>
    <sheet name="Лист15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org">[1]Титульный!$G$15</definedName>
  </definedNames>
  <calcPr calcId="144525"/>
</workbook>
</file>

<file path=xl/calcChain.xml><?xml version="1.0" encoding="utf-8"?>
<calcChain xmlns="http://schemas.openxmlformats.org/spreadsheetml/2006/main">
  <c r="F151" i="2" l="1"/>
  <c r="I148" i="2"/>
  <c r="F148" i="2"/>
  <c r="G146" i="2"/>
  <c r="G145" i="2"/>
  <c r="K144" i="2"/>
  <c r="J144" i="2"/>
  <c r="I144" i="2"/>
  <c r="H144" i="2"/>
  <c r="G144" i="2"/>
  <c r="G143" i="2"/>
  <c r="K142" i="2"/>
  <c r="J142" i="2"/>
  <c r="I142" i="2"/>
  <c r="H142" i="2"/>
  <c r="G142" i="2"/>
  <c r="G141" i="2"/>
  <c r="G140" i="2"/>
  <c r="G139" i="2"/>
  <c r="K138" i="2"/>
  <c r="J138" i="2"/>
  <c r="I138" i="2"/>
  <c r="H138" i="2"/>
  <c r="G138" i="2"/>
  <c r="G137" i="2"/>
  <c r="G136" i="2"/>
  <c r="K135" i="2"/>
  <c r="J135" i="2"/>
  <c r="I135" i="2"/>
  <c r="H135" i="2"/>
  <c r="G135" i="2"/>
  <c r="G134" i="2"/>
  <c r="K133" i="2"/>
  <c r="J133" i="2"/>
  <c r="I133" i="2"/>
  <c r="H133" i="2"/>
  <c r="G133" i="2"/>
  <c r="K132" i="2"/>
  <c r="J132" i="2"/>
  <c r="I132" i="2"/>
  <c r="H132" i="2"/>
  <c r="G132" i="2"/>
  <c r="G131" i="2"/>
  <c r="G130" i="2"/>
  <c r="G129" i="2"/>
  <c r="K128" i="2"/>
  <c r="J128" i="2"/>
  <c r="I128" i="2"/>
  <c r="H128" i="2"/>
  <c r="G128" i="2"/>
  <c r="G124" i="2"/>
  <c r="G123" i="2"/>
  <c r="K122" i="2"/>
  <c r="J122" i="2"/>
  <c r="I122" i="2"/>
  <c r="H122" i="2"/>
  <c r="G122" i="2"/>
  <c r="G121" i="2"/>
  <c r="K120" i="2"/>
  <c r="J120" i="2"/>
  <c r="I120" i="2"/>
  <c r="H120" i="2"/>
  <c r="G120" i="2"/>
  <c r="G119" i="2"/>
  <c r="G118" i="2"/>
  <c r="G117" i="2"/>
  <c r="K116" i="2"/>
  <c r="J116" i="2"/>
  <c r="I116" i="2"/>
  <c r="H116" i="2"/>
  <c r="G116" i="2"/>
  <c r="G115" i="2"/>
  <c r="G114" i="2"/>
  <c r="G113" i="2"/>
  <c r="G112" i="2"/>
  <c r="G111" i="2"/>
  <c r="G110" i="2"/>
  <c r="K109" i="2"/>
  <c r="J109" i="2"/>
  <c r="I109" i="2"/>
  <c r="H109" i="2"/>
  <c r="G109" i="2"/>
  <c r="G108" i="2"/>
  <c r="G107" i="2"/>
  <c r="K106" i="2"/>
  <c r="J106" i="2"/>
  <c r="I106" i="2"/>
  <c r="H106" i="2"/>
  <c r="G106" i="2"/>
  <c r="G105" i="2"/>
  <c r="G104" i="2"/>
  <c r="K103" i="2"/>
  <c r="J103" i="2"/>
  <c r="I103" i="2"/>
  <c r="H103" i="2"/>
  <c r="G103" i="2"/>
  <c r="K102" i="2"/>
  <c r="J102" i="2"/>
  <c r="I102" i="2"/>
  <c r="H102" i="2"/>
  <c r="G102" i="2"/>
  <c r="G101" i="2"/>
  <c r="K100" i="2"/>
  <c r="J100" i="2"/>
  <c r="I100" i="2"/>
  <c r="H100" i="2"/>
  <c r="G100" i="2"/>
  <c r="K99" i="2"/>
  <c r="J99" i="2"/>
  <c r="I99" i="2"/>
  <c r="H99" i="2"/>
  <c r="G99" i="2"/>
  <c r="G98" i="2"/>
  <c r="G97" i="2"/>
  <c r="G96" i="2"/>
  <c r="K95" i="2"/>
  <c r="J95" i="2"/>
  <c r="I95" i="2"/>
  <c r="H95" i="2"/>
  <c r="G95" i="2"/>
  <c r="H94" i="2"/>
  <c r="H93" i="2"/>
  <c r="G91" i="2"/>
  <c r="G90" i="2"/>
  <c r="G89" i="2"/>
  <c r="K84" i="2"/>
  <c r="I84" i="2"/>
  <c r="H84" i="2"/>
  <c r="K82" i="2"/>
  <c r="I82" i="2"/>
  <c r="H82" i="2"/>
  <c r="K81" i="2"/>
  <c r="J81" i="2"/>
  <c r="I81" i="2"/>
  <c r="H81" i="2"/>
  <c r="G81" i="2"/>
  <c r="H80" i="2"/>
  <c r="K79" i="2"/>
  <c r="J79" i="2"/>
  <c r="I79" i="2"/>
  <c r="H79" i="2"/>
  <c r="G79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H71" i="2"/>
  <c r="H70" i="2"/>
  <c r="K69" i="2"/>
  <c r="J69" i="2"/>
  <c r="I69" i="2"/>
  <c r="H69" i="2"/>
  <c r="G69" i="2"/>
  <c r="J68" i="2"/>
  <c r="I68" i="2"/>
  <c r="H68" i="2"/>
  <c r="G68" i="2"/>
  <c r="I67" i="2"/>
  <c r="H67" i="2"/>
  <c r="K66" i="2"/>
  <c r="H66" i="2"/>
  <c r="K65" i="2"/>
  <c r="J65" i="2"/>
  <c r="I65" i="2"/>
  <c r="G65" i="2"/>
  <c r="I64" i="2"/>
  <c r="H64" i="2"/>
  <c r="K62" i="2"/>
  <c r="J62" i="2"/>
  <c r="H62" i="2"/>
  <c r="K60" i="2"/>
  <c r="J60" i="2"/>
  <c r="H60" i="2"/>
  <c r="K57" i="2"/>
  <c r="J57" i="2"/>
  <c r="I57" i="2"/>
  <c r="H57" i="2"/>
  <c r="G57" i="2"/>
  <c r="K54" i="2"/>
  <c r="J54" i="2"/>
  <c r="I54" i="2"/>
  <c r="H54" i="2"/>
  <c r="G54" i="2"/>
  <c r="K53" i="2"/>
  <c r="J53" i="2"/>
  <c r="I53" i="2"/>
  <c r="H53" i="2"/>
  <c r="G53" i="2"/>
  <c r="K52" i="2"/>
  <c r="J52" i="2"/>
  <c r="H52" i="2"/>
  <c r="H48" i="2"/>
  <c r="J47" i="2"/>
  <c r="G47" i="2"/>
  <c r="K46" i="2"/>
  <c r="J46" i="2"/>
  <c r="I46" i="2"/>
  <c r="H46" i="2"/>
  <c r="G46" i="2"/>
  <c r="J45" i="2"/>
  <c r="G45" i="2"/>
  <c r="G44" i="2"/>
  <c r="G42" i="2"/>
  <c r="K39" i="2"/>
  <c r="J39" i="2"/>
  <c r="I39" i="2"/>
  <c r="H39" i="2"/>
  <c r="G39" i="2"/>
  <c r="G38" i="2"/>
  <c r="G37" i="2"/>
  <c r="G36" i="2"/>
  <c r="G35" i="2"/>
  <c r="K34" i="2"/>
  <c r="J34" i="2"/>
  <c r="I34" i="2"/>
  <c r="G34" i="2"/>
  <c r="K33" i="2"/>
  <c r="J33" i="2"/>
  <c r="I33" i="2"/>
  <c r="H33" i="2"/>
  <c r="G33" i="2"/>
  <c r="G32" i="2"/>
  <c r="G31" i="2"/>
  <c r="G28" i="2"/>
  <c r="I27" i="2"/>
  <c r="H27" i="2"/>
  <c r="I25" i="2"/>
  <c r="G25" i="2"/>
  <c r="K23" i="2"/>
  <c r="J23" i="2"/>
  <c r="I23" i="2"/>
  <c r="H23" i="2"/>
  <c r="G23" i="2"/>
  <c r="K20" i="2"/>
  <c r="J20" i="2"/>
  <c r="I20" i="2"/>
  <c r="H20" i="2"/>
  <c r="G20" i="2"/>
  <c r="K17" i="2"/>
  <c r="J17" i="2"/>
  <c r="I17" i="2"/>
  <c r="H17" i="2"/>
  <c r="G17" i="2"/>
  <c r="G16" i="2"/>
  <c r="K15" i="2"/>
  <c r="J15" i="2"/>
  <c r="I15" i="2"/>
  <c r="H15" i="2"/>
  <c r="H50" i="2" s="1"/>
  <c r="G15" i="2"/>
  <c r="D9" i="2"/>
  <c r="I62" i="2" l="1"/>
  <c r="J82" i="2"/>
  <c r="G82" i="2" s="1"/>
  <c r="H83" i="2"/>
  <c r="I83" i="2"/>
  <c r="J83" i="2"/>
  <c r="K83" i="2"/>
  <c r="J84" i="2"/>
  <c r="G84" i="2" s="1"/>
  <c r="H85" i="2"/>
  <c r="I43" i="2"/>
  <c r="G62" i="2"/>
  <c r="I60" i="2"/>
  <c r="K127" i="2"/>
  <c r="J127" i="2"/>
  <c r="I127" i="2"/>
  <c r="H127" i="2"/>
  <c r="I94" i="2"/>
  <c r="I71" i="2"/>
  <c r="I48" i="2"/>
  <c r="J94" i="2"/>
  <c r="J93" i="2" s="1"/>
  <c r="J71" i="2"/>
  <c r="J70" i="2" s="1"/>
  <c r="J48" i="2"/>
  <c r="K94" i="2"/>
  <c r="K93" i="2" s="1"/>
  <c r="K71" i="2"/>
  <c r="K70" i="2" s="1"/>
  <c r="K48" i="2"/>
  <c r="H86" i="2"/>
  <c r="G83" i="2"/>
  <c r="H87" i="2"/>
  <c r="H49" i="2"/>
  <c r="I49" i="2"/>
  <c r="J49" i="2"/>
  <c r="K49" i="2"/>
  <c r="K85" i="2" l="1"/>
  <c r="K86" i="2" s="1"/>
  <c r="J85" i="2"/>
  <c r="J86" i="2" s="1"/>
  <c r="I126" i="2"/>
  <c r="J126" i="2"/>
  <c r="K126" i="2"/>
  <c r="G49" i="2"/>
  <c r="I85" i="2"/>
  <c r="G48" i="2"/>
  <c r="G71" i="2"/>
  <c r="I70" i="2"/>
  <c r="G70" i="2" s="1"/>
  <c r="G94" i="2"/>
  <c r="I93" i="2"/>
  <c r="G93" i="2" s="1"/>
  <c r="G127" i="2"/>
  <c r="H126" i="2"/>
  <c r="G126" i="2" s="1"/>
  <c r="G60" i="2"/>
  <c r="I52" i="2"/>
  <c r="I80" i="2"/>
  <c r="J43" i="2"/>
  <c r="J29" i="2"/>
  <c r="I50" i="2"/>
  <c r="J66" i="2" l="1"/>
  <c r="G29" i="2"/>
  <c r="J27" i="2"/>
  <c r="J80" i="2"/>
  <c r="K43" i="2"/>
  <c r="K30" i="2"/>
  <c r="I87" i="2"/>
  <c r="G52" i="2"/>
  <c r="I86" i="2"/>
  <c r="G86" i="2" s="1"/>
  <c r="G85" i="2"/>
  <c r="K67" i="2" l="1"/>
  <c r="G30" i="2"/>
  <c r="K27" i="2"/>
  <c r="K50" i="2" s="1"/>
  <c r="K80" i="2"/>
  <c r="G80" i="2" s="1"/>
  <c r="G43" i="2"/>
  <c r="G27" i="2"/>
  <c r="J50" i="2"/>
  <c r="G50" i="2" s="1"/>
  <c r="G66" i="2"/>
  <c r="J64" i="2"/>
  <c r="J87" i="2" l="1"/>
  <c r="G67" i="2"/>
  <c r="K64" i="2"/>
  <c r="K87" i="2" s="1"/>
  <c r="G87" i="2" l="1"/>
  <c r="G64" i="2"/>
  <c r="G3" i="15" l="1"/>
  <c r="N9" i="15" l="1"/>
  <c r="M9" i="15"/>
  <c r="L9" i="15"/>
  <c r="K9" i="15"/>
  <c r="J9" i="15"/>
  <c r="I9" i="15"/>
  <c r="H9" i="15"/>
  <c r="G9" i="15"/>
  <c r="F9" i="15"/>
  <c r="E9" i="15"/>
  <c r="D9" i="15"/>
  <c r="C9" i="15"/>
  <c r="N8" i="15"/>
  <c r="M8" i="15"/>
  <c r="L8" i="15"/>
  <c r="K8" i="15"/>
  <c r="J8" i="15"/>
  <c r="I8" i="15"/>
  <c r="H8" i="15"/>
  <c r="G8" i="15"/>
  <c r="F8" i="15"/>
  <c r="E8" i="15"/>
  <c r="D8" i="15"/>
  <c r="C8" i="15"/>
  <c r="N4" i="15"/>
  <c r="M4" i="15"/>
  <c r="L4" i="15"/>
  <c r="K4" i="15"/>
  <c r="J4" i="15"/>
  <c r="I4" i="15"/>
  <c r="H4" i="15"/>
  <c r="G4" i="15"/>
  <c r="F4" i="15"/>
  <c r="E4" i="15"/>
  <c r="D4" i="15"/>
  <c r="C4" i="15"/>
  <c r="N3" i="15"/>
  <c r="M3" i="15"/>
  <c r="L3" i="15"/>
  <c r="K3" i="15"/>
  <c r="J3" i="15"/>
  <c r="I3" i="15"/>
  <c r="H3" i="15"/>
  <c r="F3" i="15"/>
  <c r="E3" i="15"/>
  <c r="D3" i="15"/>
  <c r="C3" i="15"/>
  <c r="O9" i="15"/>
  <c r="N6" i="15"/>
  <c r="M6" i="15"/>
  <c r="L6" i="15"/>
  <c r="K6" i="15"/>
  <c r="J6" i="15"/>
  <c r="I6" i="15"/>
  <c r="H6" i="15"/>
  <c r="G6" i="15"/>
  <c r="F6" i="15"/>
  <c r="E6" i="15"/>
  <c r="D6" i="15"/>
  <c r="C6" i="15"/>
  <c r="N5" i="15"/>
  <c r="M5" i="15"/>
  <c r="L5" i="15"/>
  <c r="K5" i="15"/>
  <c r="J5" i="15"/>
  <c r="I5" i="15"/>
  <c r="H5" i="15"/>
  <c r="G5" i="15"/>
  <c r="G13" i="15" s="1"/>
  <c r="F5" i="15"/>
  <c r="E5" i="15"/>
  <c r="D5" i="15"/>
  <c r="C5" i="15"/>
  <c r="O3" i="15" l="1"/>
  <c r="O4" i="15"/>
  <c r="O8" i="15"/>
  <c r="C10" i="15"/>
  <c r="C11" i="15" s="1"/>
  <c r="C13" i="15" s="1"/>
  <c r="D10" i="15"/>
  <c r="D11" i="15" s="1"/>
  <c r="D13" i="15" s="1"/>
  <c r="E10" i="15"/>
  <c r="E11" i="15" s="1"/>
  <c r="E13" i="15" s="1"/>
  <c r="F10" i="15"/>
  <c r="F11" i="15" s="1"/>
  <c r="F13" i="15" s="1"/>
  <c r="G10" i="15"/>
  <c r="G11" i="15" s="1"/>
  <c r="H10" i="15"/>
  <c r="H11" i="15" s="1"/>
  <c r="H13" i="15" s="1"/>
  <c r="I10" i="15"/>
  <c r="I11" i="15" s="1"/>
  <c r="I13" i="15" s="1"/>
  <c r="J10" i="15"/>
  <c r="J11" i="15" s="1"/>
  <c r="J13" i="15" s="1"/>
  <c r="K10" i="15"/>
  <c r="K11" i="15" s="1"/>
  <c r="K13" i="15" s="1"/>
  <c r="L10" i="15"/>
  <c r="L11" i="15" s="1"/>
  <c r="L13" i="15" s="1"/>
  <c r="M10" i="15"/>
  <c r="M11" i="15" s="1"/>
  <c r="M13" i="15" s="1"/>
  <c r="N10" i="15"/>
  <c r="N11" i="15" s="1"/>
  <c r="N13" i="15" s="1"/>
  <c r="O10" i="15" l="1"/>
  <c r="O11" i="15" s="1"/>
  <c r="O5" i="15"/>
  <c r="O13" i="15" s="1"/>
  <c r="I127" i="14" l="1"/>
  <c r="J127" i="14"/>
  <c r="K127" i="14"/>
  <c r="H127" i="14"/>
  <c r="I62" i="14"/>
  <c r="J62" i="14"/>
  <c r="K62" i="14"/>
  <c r="H62" i="14"/>
  <c r="H43" i="14"/>
  <c r="I43" i="14"/>
  <c r="J43" i="14"/>
  <c r="K43" i="14"/>
  <c r="H44" i="14"/>
  <c r="I44" i="14"/>
  <c r="J44" i="14"/>
  <c r="K44" i="14"/>
  <c r="H45" i="14"/>
  <c r="I45" i="14"/>
  <c r="J45" i="14"/>
  <c r="K45" i="14"/>
  <c r="H46" i="14"/>
  <c r="I46" i="14"/>
  <c r="J46" i="14"/>
  <c r="K46" i="14"/>
  <c r="H47" i="14"/>
  <c r="I47" i="14"/>
  <c r="J47" i="14"/>
  <c r="K47" i="14"/>
  <c r="H48" i="14"/>
  <c r="I48" i="14"/>
  <c r="J48" i="14"/>
  <c r="K48" i="14"/>
  <c r="I42" i="14"/>
  <c r="J42" i="14"/>
  <c r="K42" i="14"/>
  <c r="H42" i="14"/>
  <c r="I34" i="14"/>
  <c r="J34" i="14"/>
  <c r="K34" i="14"/>
  <c r="H34" i="14"/>
  <c r="K29" i="14"/>
  <c r="K30" i="14"/>
  <c r="J29" i="14"/>
  <c r="J28" i="14"/>
  <c r="K28" i="14"/>
  <c r="I28" i="14"/>
  <c r="I25" i="14"/>
  <c r="J25" i="14"/>
  <c r="K25" i="14"/>
  <c r="H25" i="14"/>
  <c r="F151" i="12"/>
  <c r="I148" i="12"/>
  <c r="F148" i="12"/>
  <c r="G146" i="12"/>
  <c r="G145" i="12"/>
  <c r="K144" i="12"/>
  <c r="J144" i="12"/>
  <c r="I144" i="12"/>
  <c r="H144" i="12"/>
  <c r="G144" i="12"/>
  <c r="G143" i="12"/>
  <c r="K142" i="12"/>
  <c r="J142" i="12"/>
  <c r="I142" i="12"/>
  <c r="H142" i="12"/>
  <c r="G142" i="12"/>
  <c r="G141" i="12"/>
  <c r="G140" i="12"/>
  <c r="G139" i="12"/>
  <c r="K138" i="12"/>
  <c r="J138" i="12"/>
  <c r="I138" i="12"/>
  <c r="H138" i="12"/>
  <c r="G138" i="12"/>
  <c r="G137" i="12"/>
  <c r="G136" i="12"/>
  <c r="K135" i="12"/>
  <c r="J135" i="12"/>
  <c r="I135" i="12"/>
  <c r="H135" i="12"/>
  <c r="G135" i="12"/>
  <c r="G134" i="12"/>
  <c r="K133" i="12"/>
  <c r="J133" i="12"/>
  <c r="I133" i="12"/>
  <c r="H133" i="12"/>
  <c r="G133" i="12"/>
  <c r="K132" i="12"/>
  <c r="J132" i="12"/>
  <c r="I132" i="12"/>
  <c r="H132" i="12"/>
  <c r="G132" i="12"/>
  <c r="G131" i="12"/>
  <c r="G130" i="12"/>
  <c r="G129" i="12"/>
  <c r="K128" i="12"/>
  <c r="J128" i="12"/>
  <c r="I128" i="12"/>
  <c r="H128" i="12"/>
  <c r="G128" i="12"/>
  <c r="G127" i="12"/>
  <c r="K126" i="12"/>
  <c r="J126" i="12"/>
  <c r="I126" i="12"/>
  <c r="H126" i="12"/>
  <c r="G126" i="12"/>
  <c r="G124" i="12"/>
  <c r="G123" i="12"/>
  <c r="K122" i="12"/>
  <c r="J122" i="12"/>
  <c r="I122" i="12"/>
  <c r="H122" i="12"/>
  <c r="G122" i="12"/>
  <c r="G121" i="12"/>
  <c r="K120" i="12"/>
  <c r="J120" i="12"/>
  <c r="I120" i="12"/>
  <c r="H120" i="12"/>
  <c r="G120" i="12"/>
  <c r="G119" i="12"/>
  <c r="G118" i="12"/>
  <c r="G117" i="12"/>
  <c r="K116" i="12"/>
  <c r="J116" i="12"/>
  <c r="I116" i="12"/>
  <c r="H116" i="12"/>
  <c r="G116" i="12"/>
  <c r="G115" i="12"/>
  <c r="G114" i="12"/>
  <c r="G113" i="12"/>
  <c r="G112" i="12"/>
  <c r="G111" i="12"/>
  <c r="G110" i="12"/>
  <c r="K109" i="12"/>
  <c r="J109" i="12"/>
  <c r="I109" i="12"/>
  <c r="H109" i="12"/>
  <c r="G109" i="12"/>
  <c r="G108" i="12"/>
  <c r="G107" i="12"/>
  <c r="K106" i="12"/>
  <c r="J106" i="12"/>
  <c r="I106" i="12"/>
  <c r="H106" i="12"/>
  <c r="G106" i="12"/>
  <c r="G105" i="12"/>
  <c r="G104" i="12"/>
  <c r="K103" i="12"/>
  <c r="J103" i="12"/>
  <c r="I103" i="12"/>
  <c r="H103" i="12"/>
  <c r="G103" i="12"/>
  <c r="K102" i="12"/>
  <c r="J102" i="12"/>
  <c r="I102" i="12"/>
  <c r="H102" i="12"/>
  <c r="G102" i="12"/>
  <c r="G101" i="12"/>
  <c r="K100" i="12"/>
  <c r="J100" i="12"/>
  <c r="I100" i="12"/>
  <c r="H100" i="12"/>
  <c r="G100" i="12"/>
  <c r="K99" i="12"/>
  <c r="J99" i="12"/>
  <c r="I99" i="12"/>
  <c r="H99" i="12"/>
  <c r="G99" i="12"/>
  <c r="G98" i="12"/>
  <c r="G97" i="12"/>
  <c r="G96" i="12"/>
  <c r="K95" i="12"/>
  <c r="J95" i="12"/>
  <c r="I95" i="12"/>
  <c r="H95" i="12"/>
  <c r="G95" i="12"/>
  <c r="K94" i="12"/>
  <c r="J94" i="12"/>
  <c r="I94" i="12"/>
  <c r="H94" i="12"/>
  <c r="G94" i="12"/>
  <c r="K93" i="12"/>
  <c r="J93" i="12"/>
  <c r="I93" i="12"/>
  <c r="H93" i="12"/>
  <c r="G93" i="12"/>
  <c r="G91" i="12"/>
  <c r="G90" i="12"/>
  <c r="G89" i="12"/>
  <c r="K85" i="12"/>
  <c r="J85" i="12"/>
  <c r="I85" i="12"/>
  <c r="H85" i="12"/>
  <c r="G85" i="12"/>
  <c r="K84" i="12"/>
  <c r="J84" i="12"/>
  <c r="I84" i="12"/>
  <c r="H84" i="12"/>
  <c r="G84" i="12"/>
  <c r="K83" i="12"/>
  <c r="K86" i="12" s="1"/>
  <c r="J83" i="12"/>
  <c r="J86" i="12" s="1"/>
  <c r="I83" i="12"/>
  <c r="I86" i="12" s="1"/>
  <c r="H83" i="12"/>
  <c r="H86" i="12" s="1"/>
  <c r="G86" i="12" s="1"/>
  <c r="G83" i="12"/>
  <c r="K82" i="12"/>
  <c r="J82" i="12"/>
  <c r="I82" i="12"/>
  <c r="H82" i="12"/>
  <c r="G82" i="12"/>
  <c r="K81" i="12"/>
  <c r="J81" i="12"/>
  <c r="I81" i="12"/>
  <c r="H81" i="12"/>
  <c r="G81" i="12"/>
  <c r="K80" i="12"/>
  <c r="J80" i="12"/>
  <c r="I80" i="12"/>
  <c r="H80" i="12"/>
  <c r="G80" i="12"/>
  <c r="K79" i="12"/>
  <c r="J79" i="12"/>
  <c r="I79" i="12"/>
  <c r="H79" i="12"/>
  <c r="G79" i="12"/>
  <c r="K76" i="12"/>
  <c r="J76" i="12"/>
  <c r="I76" i="12"/>
  <c r="H76" i="12"/>
  <c r="G76" i="12"/>
  <c r="K75" i="12"/>
  <c r="J75" i="12"/>
  <c r="I75" i="12"/>
  <c r="H75" i="12"/>
  <c r="G75" i="12"/>
  <c r="K74" i="12"/>
  <c r="J74" i="12"/>
  <c r="I74" i="12"/>
  <c r="H74" i="12"/>
  <c r="G74" i="12"/>
  <c r="K73" i="12"/>
  <c r="J73" i="12"/>
  <c r="I73" i="12"/>
  <c r="H73" i="12"/>
  <c r="G73" i="12"/>
  <c r="K72" i="12"/>
  <c r="J72" i="12"/>
  <c r="I72" i="12"/>
  <c r="H72" i="12"/>
  <c r="G72" i="12"/>
  <c r="K71" i="12"/>
  <c r="J71" i="12"/>
  <c r="I71" i="12"/>
  <c r="H71" i="12"/>
  <c r="G71" i="12"/>
  <c r="K70" i="12"/>
  <c r="J70" i="12"/>
  <c r="I70" i="12"/>
  <c r="H70" i="12"/>
  <c r="G70" i="12"/>
  <c r="K69" i="12"/>
  <c r="J69" i="12"/>
  <c r="I69" i="12"/>
  <c r="H69" i="12"/>
  <c r="G69" i="12"/>
  <c r="J68" i="12"/>
  <c r="I68" i="12"/>
  <c r="H68" i="12"/>
  <c r="G68" i="12"/>
  <c r="K67" i="12"/>
  <c r="I67" i="12"/>
  <c r="H67" i="12"/>
  <c r="G67" i="12"/>
  <c r="K66" i="12"/>
  <c r="J66" i="12"/>
  <c r="H66" i="12"/>
  <c r="G66" i="12"/>
  <c r="G65" i="12"/>
  <c r="K64" i="12"/>
  <c r="J64" i="12"/>
  <c r="I64" i="12"/>
  <c r="H64" i="12"/>
  <c r="G64" i="12"/>
  <c r="K62" i="12"/>
  <c r="J62" i="12"/>
  <c r="I62" i="12"/>
  <c r="H62" i="12"/>
  <c r="G62" i="12"/>
  <c r="K60" i="12"/>
  <c r="J60" i="12"/>
  <c r="I60" i="12"/>
  <c r="H60" i="12"/>
  <c r="G60" i="12"/>
  <c r="K57" i="12"/>
  <c r="J57" i="12"/>
  <c r="I57" i="12"/>
  <c r="H57" i="12"/>
  <c r="G57" i="12"/>
  <c r="K54" i="12"/>
  <c r="J54" i="12"/>
  <c r="I54" i="12"/>
  <c r="H54" i="12"/>
  <c r="G54" i="12"/>
  <c r="G53" i="12"/>
  <c r="K52" i="12"/>
  <c r="K87" i="12" s="1"/>
  <c r="J52" i="12"/>
  <c r="J87" i="12" s="1"/>
  <c r="I52" i="12"/>
  <c r="I87" i="12" s="1"/>
  <c r="H52" i="12"/>
  <c r="H87" i="12" s="1"/>
  <c r="G87" i="12" s="1"/>
  <c r="G52" i="12"/>
  <c r="K49" i="12"/>
  <c r="J49" i="12"/>
  <c r="I49" i="12"/>
  <c r="H49" i="12"/>
  <c r="G49" i="12"/>
  <c r="G48" i="12"/>
  <c r="G47" i="12"/>
  <c r="G46" i="12"/>
  <c r="G45" i="12"/>
  <c r="G44" i="12"/>
  <c r="G43" i="12"/>
  <c r="G42" i="12"/>
  <c r="K39" i="12"/>
  <c r="J39" i="12"/>
  <c r="I39" i="12"/>
  <c r="H39" i="12"/>
  <c r="G39" i="12"/>
  <c r="G38" i="12"/>
  <c r="G37" i="12"/>
  <c r="G36" i="12"/>
  <c r="G35" i="12"/>
  <c r="G34" i="12"/>
  <c r="K33" i="12"/>
  <c r="J33" i="12"/>
  <c r="I33" i="12"/>
  <c r="H33" i="12"/>
  <c r="G33" i="12"/>
  <c r="G32" i="12"/>
  <c r="G31" i="12"/>
  <c r="G30" i="12"/>
  <c r="G29" i="12"/>
  <c r="G28" i="12"/>
  <c r="K27" i="12"/>
  <c r="J27" i="12"/>
  <c r="I27" i="12"/>
  <c r="H27" i="12"/>
  <c r="G27" i="12"/>
  <c r="G25" i="12"/>
  <c r="K23" i="12"/>
  <c r="J23" i="12"/>
  <c r="I23" i="12"/>
  <c r="H23" i="12"/>
  <c r="G23" i="12"/>
  <c r="K20" i="12"/>
  <c r="J20" i="12"/>
  <c r="I20" i="12"/>
  <c r="H20" i="12"/>
  <c r="G20" i="12"/>
  <c r="K17" i="12"/>
  <c r="J17" i="12"/>
  <c r="I17" i="12"/>
  <c r="H17" i="12"/>
  <c r="G17" i="12"/>
  <c r="G16" i="12"/>
  <c r="K15" i="12"/>
  <c r="K50" i="12" s="1"/>
  <c r="J15" i="12"/>
  <c r="J50" i="12" s="1"/>
  <c r="I15" i="12"/>
  <c r="I50" i="12" s="1"/>
  <c r="H15" i="12"/>
  <c r="H50" i="12" s="1"/>
  <c r="G50" i="12" s="1"/>
  <c r="G15" i="12"/>
  <c r="D9" i="12"/>
  <c r="F151" i="11" l="1"/>
  <c r="I148" i="11"/>
  <c r="F148" i="11"/>
  <c r="G146" i="11"/>
  <c r="G145" i="11"/>
  <c r="K144" i="11"/>
  <c r="J144" i="11"/>
  <c r="I144" i="11"/>
  <c r="H144" i="11"/>
  <c r="G144" i="11"/>
  <c r="G143" i="11"/>
  <c r="K142" i="11"/>
  <c r="J142" i="11"/>
  <c r="I142" i="11"/>
  <c r="H142" i="11"/>
  <c r="G142" i="11"/>
  <c r="G141" i="11"/>
  <c r="G140" i="11"/>
  <c r="G139" i="11"/>
  <c r="K138" i="11"/>
  <c r="J138" i="11"/>
  <c r="I138" i="11"/>
  <c r="H138" i="11"/>
  <c r="G138" i="11"/>
  <c r="G137" i="11"/>
  <c r="G136" i="11"/>
  <c r="K135" i="11"/>
  <c r="J135" i="11"/>
  <c r="I135" i="11"/>
  <c r="H135" i="11"/>
  <c r="G135" i="11"/>
  <c r="G134" i="11"/>
  <c r="K133" i="11"/>
  <c r="J133" i="11"/>
  <c r="I133" i="11"/>
  <c r="H133" i="11"/>
  <c r="G133" i="11"/>
  <c r="K132" i="11"/>
  <c r="J132" i="11"/>
  <c r="I132" i="11"/>
  <c r="H132" i="11"/>
  <c r="G132" i="11"/>
  <c r="G131" i="11"/>
  <c r="G130" i="11"/>
  <c r="G129" i="11"/>
  <c r="K128" i="11"/>
  <c r="J128" i="11"/>
  <c r="I128" i="11"/>
  <c r="H128" i="11"/>
  <c r="G128" i="11"/>
  <c r="G127" i="11"/>
  <c r="K126" i="11"/>
  <c r="J126" i="11"/>
  <c r="I126" i="11"/>
  <c r="H126" i="11"/>
  <c r="G126" i="11"/>
  <c r="G124" i="11"/>
  <c r="G123" i="11"/>
  <c r="K122" i="11"/>
  <c r="J122" i="11"/>
  <c r="I122" i="11"/>
  <c r="H122" i="11"/>
  <c r="G122" i="11"/>
  <c r="G121" i="11"/>
  <c r="K120" i="11"/>
  <c r="J120" i="11"/>
  <c r="I120" i="11"/>
  <c r="H120" i="11"/>
  <c r="G120" i="11"/>
  <c r="G119" i="11"/>
  <c r="G118" i="11"/>
  <c r="G117" i="11"/>
  <c r="K116" i="11"/>
  <c r="J116" i="11"/>
  <c r="I116" i="11"/>
  <c r="H116" i="11"/>
  <c r="G116" i="11"/>
  <c r="G115" i="11"/>
  <c r="G114" i="11"/>
  <c r="G113" i="11"/>
  <c r="G112" i="11"/>
  <c r="G111" i="11"/>
  <c r="G110" i="11"/>
  <c r="K109" i="11"/>
  <c r="J109" i="11"/>
  <c r="I109" i="11"/>
  <c r="H109" i="11"/>
  <c r="G109" i="11"/>
  <c r="G108" i="11"/>
  <c r="G107" i="11"/>
  <c r="K106" i="11"/>
  <c r="J106" i="11"/>
  <c r="I106" i="11"/>
  <c r="H106" i="11"/>
  <c r="G106" i="11"/>
  <c r="G105" i="11"/>
  <c r="G104" i="11"/>
  <c r="K103" i="11"/>
  <c r="J103" i="11"/>
  <c r="I103" i="11"/>
  <c r="H103" i="11"/>
  <c r="G103" i="11"/>
  <c r="K102" i="11"/>
  <c r="J102" i="11"/>
  <c r="I102" i="11"/>
  <c r="H102" i="11"/>
  <c r="G102" i="11"/>
  <c r="G101" i="11"/>
  <c r="K100" i="11"/>
  <c r="J100" i="11"/>
  <c r="I100" i="11"/>
  <c r="H100" i="11"/>
  <c r="G100" i="11"/>
  <c r="K99" i="11"/>
  <c r="J99" i="11"/>
  <c r="I99" i="11"/>
  <c r="H99" i="11"/>
  <c r="G99" i="11"/>
  <c r="G98" i="11"/>
  <c r="G97" i="11"/>
  <c r="G96" i="11"/>
  <c r="K95" i="11"/>
  <c r="J95" i="11"/>
  <c r="I95" i="11"/>
  <c r="H95" i="11"/>
  <c r="G95" i="11"/>
  <c r="K94" i="11"/>
  <c r="J94" i="11"/>
  <c r="I94" i="11"/>
  <c r="H94" i="11"/>
  <c r="G94" i="11"/>
  <c r="K93" i="11"/>
  <c r="J93" i="11"/>
  <c r="I93" i="11"/>
  <c r="H93" i="11"/>
  <c r="G93" i="11"/>
  <c r="G91" i="11"/>
  <c r="G90" i="11"/>
  <c r="G89" i="11"/>
  <c r="K85" i="11"/>
  <c r="J85" i="11"/>
  <c r="I85" i="11"/>
  <c r="H85" i="11"/>
  <c r="G85" i="11"/>
  <c r="K84" i="11"/>
  <c r="J84" i="11"/>
  <c r="I84" i="11"/>
  <c r="H84" i="11"/>
  <c r="G84" i="11"/>
  <c r="K83" i="11"/>
  <c r="K86" i="11" s="1"/>
  <c r="J83" i="11"/>
  <c r="J86" i="11" s="1"/>
  <c r="I83" i="11"/>
  <c r="I86" i="11" s="1"/>
  <c r="H83" i="11"/>
  <c r="H86" i="11" s="1"/>
  <c r="G86" i="11" s="1"/>
  <c r="G83" i="11"/>
  <c r="K82" i="11"/>
  <c r="J82" i="11"/>
  <c r="I82" i="11"/>
  <c r="H82" i="11"/>
  <c r="G82" i="11"/>
  <c r="K81" i="11"/>
  <c r="J81" i="11"/>
  <c r="I81" i="11"/>
  <c r="H81" i="11"/>
  <c r="G81" i="11"/>
  <c r="K80" i="11"/>
  <c r="J80" i="11"/>
  <c r="I80" i="11"/>
  <c r="H80" i="11"/>
  <c r="G80" i="11"/>
  <c r="K79" i="11"/>
  <c r="J79" i="11"/>
  <c r="I79" i="11"/>
  <c r="H79" i="11"/>
  <c r="G79" i="11"/>
  <c r="K76" i="11"/>
  <c r="J76" i="11"/>
  <c r="I76" i="11"/>
  <c r="H76" i="11"/>
  <c r="G76" i="11"/>
  <c r="K75" i="11"/>
  <c r="J75" i="11"/>
  <c r="I75" i="11"/>
  <c r="H75" i="11"/>
  <c r="G75" i="11"/>
  <c r="K74" i="11"/>
  <c r="J74" i="11"/>
  <c r="I74" i="11"/>
  <c r="H74" i="11"/>
  <c r="G74" i="11"/>
  <c r="K73" i="11"/>
  <c r="J73" i="11"/>
  <c r="I73" i="11"/>
  <c r="H73" i="11"/>
  <c r="G73" i="11"/>
  <c r="K72" i="11"/>
  <c r="J72" i="11"/>
  <c r="I72" i="11"/>
  <c r="H72" i="11"/>
  <c r="G72" i="11"/>
  <c r="K71" i="11"/>
  <c r="J71" i="11"/>
  <c r="I71" i="11"/>
  <c r="H71" i="11"/>
  <c r="G71" i="11"/>
  <c r="K70" i="11"/>
  <c r="J70" i="11"/>
  <c r="I70" i="11"/>
  <c r="H70" i="11"/>
  <c r="G70" i="11"/>
  <c r="K69" i="11"/>
  <c r="J69" i="11"/>
  <c r="I69" i="11"/>
  <c r="H69" i="11"/>
  <c r="G69" i="11"/>
  <c r="J68" i="11"/>
  <c r="I68" i="11"/>
  <c r="H68" i="11"/>
  <c r="G68" i="11"/>
  <c r="K67" i="11"/>
  <c r="I67" i="11"/>
  <c r="H67" i="11"/>
  <c r="G67" i="11"/>
  <c r="K66" i="11"/>
  <c r="J66" i="11"/>
  <c r="H66" i="11"/>
  <c r="G66" i="11"/>
  <c r="G65" i="11"/>
  <c r="K64" i="11"/>
  <c r="J64" i="11"/>
  <c r="I64" i="11"/>
  <c r="H64" i="11"/>
  <c r="G64" i="11"/>
  <c r="K62" i="11"/>
  <c r="J62" i="11"/>
  <c r="I62" i="11"/>
  <c r="H62" i="11"/>
  <c r="G62" i="11"/>
  <c r="K60" i="11"/>
  <c r="J60" i="11"/>
  <c r="I60" i="11"/>
  <c r="H60" i="11"/>
  <c r="G60" i="11"/>
  <c r="K57" i="11"/>
  <c r="J57" i="11"/>
  <c r="I57" i="11"/>
  <c r="H57" i="11"/>
  <c r="G57" i="11"/>
  <c r="K54" i="11"/>
  <c r="J54" i="11"/>
  <c r="I54" i="11"/>
  <c r="H54" i="11"/>
  <c r="G54" i="11"/>
  <c r="G53" i="11"/>
  <c r="K52" i="11"/>
  <c r="K87" i="11" s="1"/>
  <c r="J52" i="11"/>
  <c r="J87" i="11" s="1"/>
  <c r="I52" i="11"/>
  <c r="I87" i="11" s="1"/>
  <c r="H52" i="11"/>
  <c r="H87" i="11" s="1"/>
  <c r="G87" i="11" s="1"/>
  <c r="G52" i="11"/>
  <c r="K49" i="11"/>
  <c r="J49" i="11"/>
  <c r="I49" i="11"/>
  <c r="H49" i="11"/>
  <c r="G49" i="11"/>
  <c r="G48" i="11"/>
  <c r="G47" i="11"/>
  <c r="G46" i="11"/>
  <c r="G45" i="11"/>
  <c r="G44" i="11"/>
  <c r="G43" i="11"/>
  <c r="G42" i="11"/>
  <c r="K39" i="11"/>
  <c r="J39" i="11"/>
  <c r="I39" i="11"/>
  <c r="H39" i="11"/>
  <c r="G39" i="11"/>
  <c r="G38" i="11"/>
  <c r="G37" i="11"/>
  <c r="G36" i="11"/>
  <c r="G35" i="11"/>
  <c r="G34" i="11"/>
  <c r="K33" i="11"/>
  <c r="J33" i="11"/>
  <c r="I33" i="11"/>
  <c r="H33" i="11"/>
  <c r="G33" i="11"/>
  <c r="G32" i="11"/>
  <c r="G31" i="11"/>
  <c r="G30" i="11"/>
  <c r="G29" i="11"/>
  <c r="G28" i="11"/>
  <c r="K27" i="11"/>
  <c r="J27" i="11"/>
  <c r="I27" i="11"/>
  <c r="H27" i="11"/>
  <c r="G27" i="11"/>
  <c r="G25" i="11"/>
  <c r="K23" i="11"/>
  <c r="J23" i="11"/>
  <c r="I23" i="11"/>
  <c r="H23" i="11"/>
  <c r="G23" i="11"/>
  <c r="K20" i="11"/>
  <c r="J20" i="11"/>
  <c r="I20" i="11"/>
  <c r="H20" i="11"/>
  <c r="G20" i="11"/>
  <c r="K17" i="11"/>
  <c r="J17" i="11"/>
  <c r="I17" i="11"/>
  <c r="H17" i="11"/>
  <c r="G17" i="11"/>
  <c r="G16" i="11"/>
  <c r="K15" i="11"/>
  <c r="K50" i="11" s="1"/>
  <c r="J15" i="11"/>
  <c r="J50" i="11" s="1"/>
  <c r="I15" i="11"/>
  <c r="I50" i="11" s="1"/>
  <c r="H15" i="11"/>
  <c r="H50" i="11" s="1"/>
  <c r="G50" i="11" s="1"/>
  <c r="G15" i="11"/>
  <c r="D9" i="11"/>
  <c r="F151" i="10" l="1"/>
  <c r="I148" i="10"/>
  <c r="F148" i="10"/>
  <c r="G146" i="10"/>
  <c r="G145" i="10"/>
  <c r="K144" i="10"/>
  <c r="J144" i="10"/>
  <c r="I144" i="10"/>
  <c r="H144" i="10"/>
  <c r="G144" i="10"/>
  <c r="G143" i="10"/>
  <c r="K142" i="10"/>
  <c r="J142" i="10"/>
  <c r="I142" i="10"/>
  <c r="H142" i="10"/>
  <c r="G142" i="10"/>
  <c r="G141" i="10"/>
  <c r="G140" i="10"/>
  <c r="G139" i="10"/>
  <c r="K138" i="10"/>
  <c r="J138" i="10"/>
  <c r="I138" i="10"/>
  <c r="H138" i="10"/>
  <c r="G138" i="10"/>
  <c r="G137" i="10"/>
  <c r="G136" i="10"/>
  <c r="K135" i="10"/>
  <c r="J135" i="10"/>
  <c r="I135" i="10"/>
  <c r="H135" i="10"/>
  <c r="G135" i="10"/>
  <c r="G134" i="10"/>
  <c r="K133" i="10"/>
  <c r="J133" i="10"/>
  <c r="I133" i="10"/>
  <c r="H133" i="10"/>
  <c r="G133" i="10"/>
  <c r="K132" i="10"/>
  <c r="J132" i="10"/>
  <c r="I132" i="10"/>
  <c r="H132" i="10"/>
  <c r="G132" i="10"/>
  <c r="G131" i="10"/>
  <c r="G130" i="10"/>
  <c r="G129" i="10"/>
  <c r="K128" i="10"/>
  <c r="J128" i="10"/>
  <c r="I128" i="10"/>
  <c r="H128" i="10"/>
  <c r="G128" i="10"/>
  <c r="G127" i="10"/>
  <c r="K126" i="10"/>
  <c r="J126" i="10"/>
  <c r="I126" i="10"/>
  <c r="H126" i="10"/>
  <c r="G126" i="10"/>
  <c r="G124" i="10"/>
  <c r="G123" i="10"/>
  <c r="K122" i="10"/>
  <c r="J122" i="10"/>
  <c r="I122" i="10"/>
  <c r="H122" i="10"/>
  <c r="G122" i="10"/>
  <c r="G121" i="10"/>
  <c r="K120" i="10"/>
  <c r="J120" i="10"/>
  <c r="I120" i="10"/>
  <c r="H120" i="10"/>
  <c r="G120" i="10"/>
  <c r="G119" i="10"/>
  <c r="G118" i="10"/>
  <c r="G117" i="10"/>
  <c r="K116" i="10"/>
  <c r="J116" i="10"/>
  <c r="I116" i="10"/>
  <c r="H116" i="10"/>
  <c r="G116" i="10"/>
  <c r="G115" i="10"/>
  <c r="G114" i="10"/>
  <c r="G113" i="10"/>
  <c r="G112" i="10"/>
  <c r="G111" i="10"/>
  <c r="G110" i="10"/>
  <c r="K109" i="10"/>
  <c r="J109" i="10"/>
  <c r="I109" i="10"/>
  <c r="H109" i="10"/>
  <c r="G109" i="10"/>
  <c r="G108" i="10"/>
  <c r="G107" i="10"/>
  <c r="K106" i="10"/>
  <c r="J106" i="10"/>
  <c r="I106" i="10"/>
  <c r="H106" i="10"/>
  <c r="G106" i="10"/>
  <c r="G105" i="10"/>
  <c r="G104" i="10"/>
  <c r="K103" i="10"/>
  <c r="J103" i="10"/>
  <c r="I103" i="10"/>
  <c r="H103" i="10"/>
  <c r="G103" i="10"/>
  <c r="K102" i="10"/>
  <c r="J102" i="10"/>
  <c r="I102" i="10"/>
  <c r="H102" i="10"/>
  <c r="G102" i="10"/>
  <c r="G101" i="10"/>
  <c r="K100" i="10"/>
  <c r="J100" i="10"/>
  <c r="I100" i="10"/>
  <c r="H100" i="10"/>
  <c r="G100" i="10"/>
  <c r="K99" i="10"/>
  <c r="J99" i="10"/>
  <c r="I99" i="10"/>
  <c r="H99" i="10"/>
  <c r="G99" i="10"/>
  <c r="G98" i="10"/>
  <c r="G97" i="10"/>
  <c r="G96" i="10"/>
  <c r="K95" i="10"/>
  <c r="J95" i="10"/>
  <c r="I95" i="10"/>
  <c r="H95" i="10"/>
  <c r="G95" i="10"/>
  <c r="K94" i="10"/>
  <c r="J94" i="10"/>
  <c r="I94" i="10"/>
  <c r="H94" i="10"/>
  <c r="G94" i="10"/>
  <c r="K93" i="10"/>
  <c r="J93" i="10"/>
  <c r="I93" i="10"/>
  <c r="H93" i="10"/>
  <c r="G93" i="10"/>
  <c r="G91" i="10"/>
  <c r="G90" i="10"/>
  <c r="G89" i="10"/>
  <c r="K85" i="10"/>
  <c r="J85" i="10"/>
  <c r="I85" i="10"/>
  <c r="H85" i="10"/>
  <c r="G85" i="10"/>
  <c r="K84" i="10"/>
  <c r="J84" i="10"/>
  <c r="I84" i="10"/>
  <c r="H84" i="10"/>
  <c r="G84" i="10"/>
  <c r="K83" i="10"/>
  <c r="K86" i="10" s="1"/>
  <c r="J83" i="10"/>
  <c r="J86" i="10" s="1"/>
  <c r="I83" i="10"/>
  <c r="I86" i="10" s="1"/>
  <c r="H83" i="10"/>
  <c r="H86" i="10" s="1"/>
  <c r="G86" i="10" s="1"/>
  <c r="G83" i="10"/>
  <c r="K82" i="10"/>
  <c r="J82" i="10"/>
  <c r="I82" i="10"/>
  <c r="H82" i="10"/>
  <c r="G82" i="10"/>
  <c r="K81" i="10"/>
  <c r="J81" i="10"/>
  <c r="I81" i="10"/>
  <c r="H81" i="10"/>
  <c r="G81" i="10"/>
  <c r="K80" i="10"/>
  <c r="J80" i="10"/>
  <c r="I80" i="10"/>
  <c r="H80" i="10"/>
  <c r="G80" i="10"/>
  <c r="K79" i="10"/>
  <c r="J79" i="10"/>
  <c r="I79" i="10"/>
  <c r="H79" i="10"/>
  <c r="G79" i="10"/>
  <c r="K76" i="10"/>
  <c r="J76" i="10"/>
  <c r="I76" i="10"/>
  <c r="H76" i="10"/>
  <c r="G76" i="10"/>
  <c r="K75" i="10"/>
  <c r="J75" i="10"/>
  <c r="I75" i="10"/>
  <c r="H75" i="10"/>
  <c r="G75" i="10"/>
  <c r="K74" i="10"/>
  <c r="J74" i="10"/>
  <c r="I74" i="10"/>
  <c r="H74" i="10"/>
  <c r="G74" i="10"/>
  <c r="K73" i="10"/>
  <c r="J73" i="10"/>
  <c r="I73" i="10"/>
  <c r="H73" i="10"/>
  <c r="G73" i="10"/>
  <c r="K72" i="10"/>
  <c r="J72" i="10"/>
  <c r="I72" i="10"/>
  <c r="H72" i="10"/>
  <c r="G72" i="10"/>
  <c r="K71" i="10"/>
  <c r="J71" i="10"/>
  <c r="I71" i="10"/>
  <c r="H71" i="10"/>
  <c r="G71" i="10"/>
  <c r="K70" i="10"/>
  <c r="J70" i="10"/>
  <c r="I70" i="10"/>
  <c r="H70" i="10"/>
  <c r="G70" i="10"/>
  <c r="K69" i="10"/>
  <c r="J69" i="10"/>
  <c r="I69" i="10"/>
  <c r="H69" i="10"/>
  <c r="G69" i="10"/>
  <c r="J68" i="10"/>
  <c r="I68" i="10"/>
  <c r="H68" i="10"/>
  <c r="G68" i="10"/>
  <c r="K67" i="10"/>
  <c r="I67" i="10"/>
  <c r="H67" i="10"/>
  <c r="G67" i="10"/>
  <c r="K66" i="10"/>
  <c r="J66" i="10"/>
  <c r="H66" i="10"/>
  <c r="G66" i="10"/>
  <c r="G65" i="10"/>
  <c r="K64" i="10"/>
  <c r="J64" i="10"/>
  <c r="I64" i="10"/>
  <c r="H64" i="10"/>
  <c r="G64" i="10"/>
  <c r="K62" i="10"/>
  <c r="J62" i="10"/>
  <c r="I62" i="10"/>
  <c r="H62" i="10"/>
  <c r="G62" i="10"/>
  <c r="K60" i="10"/>
  <c r="J60" i="10"/>
  <c r="I60" i="10"/>
  <c r="H60" i="10"/>
  <c r="G60" i="10"/>
  <c r="K57" i="10"/>
  <c r="J57" i="10"/>
  <c r="I57" i="10"/>
  <c r="H57" i="10"/>
  <c r="G57" i="10"/>
  <c r="K54" i="10"/>
  <c r="J54" i="10"/>
  <c r="I54" i="10"/>
  <c r="H54" i="10"/>
  <c r="G54" i="10"/>
  <c r="G53" i="10"/>
  <c r="K52" i="10"/>
  <c r="K87" i="10" s="1"/>
  <c r="J52" i="10"/>
  <c r="J87" i="10" s="1"/>
  <c r="I52" i="10"/>
  <c r="I87" i="10" s="1"/>
  <c r="H52" i="10"/>
  <c r="H87" i="10" s="1"/>
  <c r="G87" i="10" s="1"/>
  <c r="G52" i="10"/>
  <c r="K49" i="10"/>
  <c r="J49" i="10"/>
  <c r="I49" i="10"/>
  <c r="H49" i="10"/>
  <c r="G49" i="10"/>
  <c r="G48" i="10"/>
  <c r="G47" i="10"/>
  <c r="G46" i="10"/>
  <c r="G45" i="10"/>
  <c r="G44" i="10"/>
  <c r="G43" i="10"/>
  <c r="G42" i="10"/>
  <c r="K39" i="10"/>
  <c r="J39" i="10"/>
  <c r="I39" i="10"/>
  <c r="H39" i="10"/>
  <c r="G39" i="10"/>
  <c r="G38" i="10"/>
  <c r="G37" i="10"/>
  <c r="G36" i="10"/>
  <c r="G35" i="10"/>
  <c r="G34" i="10"/>
  <c r="K33" i="10"/>
  <c r="J33" i="10"/>
  <c r="I33" i="10"/>
  <c r="H33" i="10"/>
  <c r="G33" i="10"/>
  <c r="G32" i="10"/>
  <c r="G31" i="10"/>
  <c r="G30" i="10"/>
  <c r="G29" i="10"/>
  <c r="G28" i="10"/>
  <c r="K27" i="10"/>
  <c r="J27" i="10"/>
  <c r="I27" i="10"/>
  <c r="H27" i="10"/>
  <c r="G27" i="10"/>
  <c r="G25" i="10"/>
  <c r="K23" i="10"/>
  <c r="J23" i="10"/>
  <c r="I23" i="10"/>
  <c r="H23" i="10"/>
  <c r="G23" i="10"/>
  <c r="K20" i="10"/>
  <c r="J20" i="10"/>
  <c r="I20" i="10"/>
  <c r="H20" i="10"/>
  <c r="G20" i="10"/>
  <c r="K17" i="10"/>
  <c r="J17" i="10"/>
  <c r="I17" i="10"/>
  <c r="H17" i="10"/>
  <c r="G17" i="10"/>
  <c r="G16" i="10"/>
  <c r="K15" i="10"/>
  <c r="K50" i="10" s="1"/>
  <c r="J15" i="10"/>
  <c r="J50" i="10" s="1"/>
  <c r="I15" i="10"/>
  <c r="I50" i="10" s="1"/>
  <c r="H15" i="10"/>
  <c r="H50" i="10" s="1"/>
  <c r="G50" i="10" s="1"/>
  <c r="G15" i="10"/>
  <c r="D9" i="10"/>
  <c r="F151" i="9" l="1"/>
  <c r="I148" i="9"/>
  <c r="F148" i="9"/>
  <c r="G146" i="9"/>
  <c r="G145" i="9"/>
  <c r="K144" i="9"/>
  <c r="J144" i="9"/>
  <c r="I144" i="9"/>
  <c r="H144" i="9"/>
  <c r="G144" i="9"/>
  <c r="G143" i="9"/>
  <c r="K142" i="9"/>
  <c r="J142" i="9"/>
  <c r="I142" i="9"/>
  <c r="H142" i="9"/>
  <c r="G142" i="9"/>
  <c r="G141" i="9"/>
  <c r="G140" i="9"/>
  <c r="G139" i="9"/>
  <c r="K138" i="9"/>
  <c r="J138" i="9"/>
  <c r="I138" i="9"/>
  <c r="H138" i="9"/>
  <c r="G138" i="9"/>
  <c r="G137" i="9"/>
  <c r="G136" i="9"/>
  <c r="K135" i="9"/>
  <c r="J135" i="9"/>
  <c r="I135" i="9"/>
  <c r="H135" i="9"/>
  <c r="G135" i="9"/>
  <c r="G134" i="9"/>
  <c r="K133" i="9"/>
  <c r="J133" i="9"/>
  <c r="I133" i="9"/>
  <c r="H133" i="9"/>
  <c r="G133" i="9"/>
  <c r="K132" i="9"/>
  <c r="J132" i="9"/>
  <c r="I132" i="9"/>
  <c r="H132" i="9"/>
  <c r="G132" i="9"/>
  <c r="G131" i="9"/>
  <c r="G130" i="9"/>
  <c r="G129" i="9"/>
  <c r="K128" i="9"/>
  <c r="J128" i="9"/>
  <c r="I128" i="9"/>
  <c r="H128" i="9"/>
  <c r="G128" i="9"/>
  <c r="G127" i="9"/>
  <c r="K126" i="9"/>
  <c r="J126" i="9"/>
  <c r="I126" i="9"/>
  <c r="H126" i="9"/>
  <c r="G126" i="9"/>
  <c r="G124" i="9"/>
  <c r="G123" i="9"/>
  <c r="K122" i="9"/>
  <c r="J122" i="9"/>
  <c r="I122" i="9"/>
  <c r="H122" i="9"/>
  <c r="G122" i="9"/>
  <c r="G121" i="9"/>
  <c r="K120" i="9"/>
  <c r="J120" i="9"/>
  <c r="I120" i="9"/>
  <c r="H120" i="9"/>
  <c r="G120" i="9"/>
  <c r="G119" i="9"/>
  <c r="G118" i="9"/>
  <c r="G117" i="9"/>
  <c r="K116" i="9"/>
  <c r="J116" i="9"/>
  <c r="I116" i="9"/>
  <c r="H116" i="9"/>
  <c r="G116" i="9"/>
  <c r="G115" i="9"/>
  <c r="G114" i="9"/>
  <c r="G113" i="9"/>
  <c r="G112" i="9"/>
  <c r="G111" i="9"/>
  <c r="G110" i="9"/>
  <c r="K109" i="9"/>
  <c r="J109" i="9"/>
  <c r="I109" i="9"/>
  <c r="H109" i="9"/>
  <c r="G109" i="9"/>
  <c r="G108" i="9"/>
  <c r="G107" i="9"/>
  <c r="K106" i="9"/>
  <c r="J106" i="9"/>
  <c r="I106" i="9"/>
  <c r="H106" i="9"/>
  <c r="G106" i="9"/>
  <c r="G105" i="9"/>
  <c r="G104" i="9"/>
  <c r="K103" i="9"/>
  <c r="J103" i="9"/>
  <c r="I103" i="9"/>
  <c r="H103" i="9"/>
  <c r="G103" i="9"/>
  <c r="K102" i="9"/>
  <c r="J102" i="9"/>
  <c r="I102" i="9"/>
  <c r="H102" i="9"/>
  <c r="G102" i="9"/>
  <c r="G101" i="9"/>
  <c r="K100" i="9"/>
  <c r="J100" i="9"/>
  <c r="I100" i="9"/>
  <c r="H100" i="9"/>
  <c r="G100" i="9"/>
  <c r="K99" i="9"/>
  <c r="J99" i="9"/>
  <c r="I99" i="9"/>
  <c r="H99" i="9"/>
  <c r="G99" i="9"/>
  <c r="G98" i="9"/>
  <c r="G97" i="9"/>
  <c r="G96" i="9"/>
  <c r="K95" i="9"/>
  <c r="J95" i="9"/>
  <c r="I95" i="9"/>
  <c r="H95" i="9"/>
  <c r="G95" i="9"/>
  <c r="K94" i="9"/>
  <c r="J94" i="9"/>
  <c r="I94" i="9"/>
  <c r="H94" i="9"/>
  <c r="G94" i="9"/>
  <c r="K93" i="9"/>
  <c r="J93" i="9"/>
  <c r="I93" i="9"/>
  <c r="H93" i="9"/>
  <c r="G93" i="9"/>
  <c r="G91" i="9"/>
  <c r="G90" i="9"/>
  <c r="G89" i="9"/>
  <c r="K85" i="9"/>
  <c r="J85" i="9"/>
  <c r="I85" i="9"/>
  <c r="H85" i="9"/>
  <c r="G85" i="9"/>
  <c r="K84" i="9"/>
  <c r="J84" i="9"/>
  <c r="I84" i="9"/>
  <c r="H84" i="9"/>
  <c r="G84" i="9"/>
  <c r="K83" i="9"/>
  <c r="K86" i="9" s="1"/>
  <c r="J83" i="9"/>
  <c r="J86" i="9" s="1"/>
  <c r="I83" i="9"/>
  <c r="I86" i="9" s="1"/>
  <c r="H83" i="9"/>
  <c r="H86" i="9" s="1"/>
  <c r="G86" i="9" s="1"/>
  <c r="G83" i="9"/>
  <c r="K82" i="9"/>
  <c r="J82" i="9"/>
  <c r="I82" i="9"/>
  <c r="H82" i="9"/>
  <c r="G82" i="9"/>
  <c r="K81" i="9"/>
  <c r="J81" i="9"/>
  <c r="I81" i="9"/>
  <c r="H81" i="9"/>
  <c r="G81" i="9"/>
  <c r="K80" i="9"/>
  <c r="J80" i="9"/>
  <c r="I80" i="9"/>
  <c r="H80" i="9"/>
  <c r="G80" i="9"/>
  <c r="K79" i="9"/>
  <c r="J79" i="9"/>
  <c r="I79" i="9"/>
  <c r="H79" i="9"/>
  <c r="G79" i="9"/>
  <c r="K76" i="9"/>
  <c r="J76" i="9"/>
  <c r="I76" i="9"/>
  <c r="H76" i="9"/>
  <c r="G76" i="9"/>
  <c r="K75" i="9"/>
  <c r="J75" i="9"/>
  <c r="I75" i="9"/>
  <c r="H75" i="9"/>
  <c r="G75" i="9"/>
  <c r="K74" i="9"/>
  <c r="J74" i="9"/>
  <c r="I74" i="9"/>
  <c r="H74" i="9"/>
  <c r="G74" i="9"/>
  <c r="K73" i="9"/>
  <c r="J73" i="9"/>
  <c r="I73" i="9"/>
  <c r="H73" i="9"/>
  <c r="G73" i="9"/>
  <c r="K72" i="9"/>
  <c r="J72" i="9"/>
  <c r="I72" i="9"/>
  <c r="H72" i="9"/>
  <c r="G72" i="9"/>
  <c r="K71" i="9"/>
  <c r="J71" i="9"/>
  <c r="I71" i="9"/>
  <c r="H71" i="9"/>
  <c r="G71" i="9"/>
  <c r="K70" i="9"/>
  <c r="J70" i="9"/>
  <c r="I70" i="9"/>
  <c r="H70" i="9"/>
  <c r="G70" i="9"/>
  <c r="K69" i="9"/>
  <c r="J69" i="9"/>
  <c r="I69" i="9"/>
  <c r="H69" i="9"/>
  <c r="G69" i="9"/>
  <c r="J68" i="9"/>
  <c r="I68" i="9"/>
  <c r="H68" i="9"/>
  <c r="G68" i="9"/>
  <c r="K67" i="9"/>
  <c r="I67" i="9"/>
  <c r="H67" i="9"/>
  <c r="G67" i="9"/>
  <c r="K66" i="9"/>
  <c r="J66" i="9"/>
  <c r="H66" i="9"/>
  <c r="G66" i="9"/>
  <c r="G65" i="9"/>
  <c r="K64" i="9"/>
  <c r="J64" i="9"/>
  <c r="I64" i="9"/>
  <c r="H64" i="9"/>
  <c r="G64" i="9"/>
  <c r="K62" i="9"/>
  <c r="J62" i="9"/>
  <c r="I62" i="9"/>
  <c r="H62" i="9"/>
  <c r="G62" i="9"/>
  <c r="K60" i="9"/>
  <c r="J60" i="9"/>
  <c r="I60" i="9"/>
  <c r="H60" i="9"/>
  <c r="G60" i="9"/>
  <c r="K57" i="9"/>
  <c r="J57" i="9"/>
  <c r="I57" i="9"/>
  <c r="H57" i="9"/>
  <c r="G57" i="9"/>
  <c r="K54" i="9"/>
  <c r="J54" i="9"/>
  <c r="I54" i="9"/>
  <c r="H54" i="9"/>
  <c r="G54" i="9"/>
  <c r="G53" i="9"/>
  <c r="K52" i="9"/>
  <c r="K87" i="9" s="1"/>
  <c r="J52" i="9"/>
  <c r="J87" i="9" s="1"/>
  <c r="I52" i="9"/>
  <c r="I87" i="9" s="1"/>
  <c r="H52" i="9"/>
  <c r="H87" i="9" s="1"/>
  <c r="G87" i="9" s="1"/>
  <c r="G52" i="9"/>
  <c r="K49" i="9"/>
  <c r="J49" i="9"/>
  <c r="I49" i="9"/>
  <c r="H49" i="9"/>
  <c r="G49" i="9"/>
  <c r="G48" i="9"/>
  <c r="G47" i="9"/>
  <c r="G46" i="9"/>
  <c r="G45" i="9"/>
  <c r="G44" i="9"/>
  <c r="G43" i="9"/>
  <c r="G42" i="9"/>
  <c r="K39" i="9"/>
  <c r="J39" i="9"/>
  <c r="I39" i="9"/>
  <c r="H39" i="9"/>
  <c r="G39" i="9"/>
  <c r="G38" i="9"/>
  <c r="G37" i="9"/>
  <c r="G36" i="9"/>
  <c r="G35" i="9"/>
  <c r="G34" i="9"/>
  <c r="K33" i="9"/>
  <c r="J33" i="9"/>
  <c r="I33" i="9"/>
  <c r="H33" i="9"/>
  <c r="G33" i="9"/>
  <c r="G32" i="9"/>
  <c r="G31" i="9"/>
  <c r="G30" i="9"/>
  <c r="G29" i="9"/>
  <c r="G28" i="9"/>
  <c r="K27" i="9"/>
  <c r="J27" i="9"/>
  <c r="I27" i="9"/>
  <c r="H27" i="9"/>
  <c r="G27" i="9"/>
  <c r="G25" i="9"/>
  <c r="K23" i="9"/>
  <c r="J23" i="9"/>
  <c r="I23" i="9"/>
  <c r="H23" i="9"/>
  <c r="G23" i="9"/>
  <c r="K20" i="9"/>
  <c r="J20" i="9"/>
  <c r="I20" i="9"/>
  <c r="H20" i="9"/>
  <c r="G20" i="9"/>
  <c r="K17" i="9"/>
  <c r="J17" i="9"/>
  <c r="I17" i="9"/>
  <c r="H17" i="9"/>
  <c r="G17" i="9"/>
  <c r="G16" i="9"/>
  <c r="K15" i="9"/>
  <c r="K50" i="9" s="1"/>
  <c r="J15" i="9"/>
  <c r="J50" i="9" s="1"/>
  <c r="I15" i="9"/>
  <c r="I50" i="9" s="1"/>
  <c r="H15" i="9"/>
  <c r="H50" i="9" s="1"/>
  <c r="G50" i="9" s="1"/>
  <c r="G15" i="9"/>
  <c r="D9" i="9"/>
  <c r="F151" i="8" l="1"/>
  <c r="I148" i="8"/>
  <c r="F148" i="8"/>
  <c r="G146" i="8"/>
  <c r="G145" i="8"/>
  <c r="K144" i="8"/>
  <c r="J144" i="8"/>
  <c r="I144" i="8"/>
  <c r="H144" i="8"/>
  <c r="G144" i="8"/>
  <c r="G143" i="8"/>
  <c r="K142" i="8"/>
  <c r="J142" i="8"/>
  <c r="I142" i="8"/>
  <c r="H142" i="8"/>
  <c r="G142" i="8"/>
  <c r="G141" i="8"/>
  <c r="G140" i="8"/>
  <c r="G139" i="8"/>
  <c r="K138" i="8"/>
  <c r="J138" i="8"/>
  <c r="I138" i="8"/>
  <c r="H138" i="8"/>
  <c r="G138" i="8"/>
  <c r="G137" i="8"/>
  <c r="G136" i="8"/>
  <c r="K135" i="8"/>
  <c r="J135" i="8"/>
  <c r="I135" i="8"/>
  <c r="H135" i="8"/>
  <c r="G135" i="8"/>
  <c r="G134" i="8"/>
  <c r="K133" i="8"/>
  <c r="J133" i="8"/>
  <c r="I133" i="8"/>
  <c r="H133" i="8"/>
  <c r="G133" i="8"/>
  <c r="K132" i="8"/>
  <c r="J132" i="8"/>
  <c r="I132" i="8"/>
  <c r="H132" i="8"/>
  <c r="G132" i="8"/>
  <c r="G131" i="8"/>
  <c r="G130" i="8"/>
  <c r="G129" i="8"/>
  <c r="K128" i="8"/>
  <c r="J128" i="8"/>
  <c r="I128" i="8"/>
  <c r="H128" i="8"/>
  <c r="G128" i="8"/>
  <c r="G127" i="8"/>
  <c r="K126" i="8"/>
  <c r="J126" i="8"/>
  <c r="I126" i="8"/>
  <c r="H126" i="8"/>
  <c r="G126" i="8"/>
  <c r="G124" i="8"/>
  <c r="G123" i="8"/>
  <c r="K122" i="8"/>
  <c r="J122" i="8"/>
  <c r="I122" i="8"/>
  <c r="H122" i="8"/>
  <c r="G122" i="8"/>
  <c r="G121" i="8"/>
  <c r="K120" i="8"/>
  <c r="J120" i="8"/>
  <c r="I120" i="8"/>
  <c r="H120" i="8"/>
  <c r="G120" i="8"/>
  <c r="G119" i="8"/>
  <c r="G118" i="8"/>
  <c r="G117" i="8"/>
  <c r="K116" i="8"/>
  <c r="J116" i="8"/>
  <c r="I116" i="8"/>
  <c r="H116" i="8"/>
  <c r="G116" i="8"/>
  <c r="G115" i="8"/>
  <c r="G114" i="8"/>
  <c r="G113" i="8"/>
  <c r="G112" i="8"/>
  <c r="G111" i="8"/>
  <c r="G110" i="8"/>
  <c r="K109" i="8"/>
  <c r="J109" i="8"/>
  <c r="I109" i="8"/>
  <c r="H109" i="8"/>
  <c r="G109" i="8"/>
  <c r="G108" i="8"/>
  <c r="G107" i="8"/>
  <c r="K106" i="8"/>
  <c r="J106" i="8"/>
  <c r="I106" i="8"/>
  <c r="H106" i="8"/>
  <c r="G106" i="8"/>
  <c r="G105" i="8"/>
  <c r="G104" i="8"/>
  <c r="K103" i="8"/>
  <c r="J103" i="8"/>
  <c r="I103" i="8"/>
  <c r="H103" i="8"/>
  <c r="G103" i="8"/>
  <c r="K102" i="8"/>
  <c r="J102" i="8"/>
  <c r="I102" i="8"/>
  <c r="H102" i="8"/>
  <c r="G102" i="8"/>
  <c r="G101" i="8"/>
  <c r="K100" i="8"/>
  <c r="J100" i="8"/>
  <c r="I100" i="8"/>
  <c r="H100" i="8"/>
  <c r="G100" i="8"/>
  <c r="K99" i="8"/>
  <c r="J99" i="8"/>
  <c r="I99" i="8"/>
  <c r="H99" i="8"/>
  <c r="G99" i="8"/>
  <c r="G98" i="8"/>
  <c r="G97" i="8"/>
  <c r="G96" i="8"/>
  <c r="K95" i="8"/>
  <c r="J95" i="8"/>
  <c r="I95" i="8"/>
  <c r="H95" i="8"/>
  <c r="G95" i="8"/>
  <c r="K94" i="8"/>
  <c r="J94" i="8"/>
  <c r="I94" i="8"/>
  <c r="H94" i="8"/>
  <c r="G94" i="8"/>
  <c r="K93" i="8"/>
  <c r="J93" i="8"/>
  <c r="I93" i="8"/>
  <c r="H93" i="8"/>
  <c r="G93" i="8"/>
  <c r="G91" i="8"/>
  <c r="G90" i="8"/>
  <c r="G89" i="8"/>
  <c r="K85" i="8"/>
  <c r="J85" i="8"/>
  <c r="I85" i="8"/>
  <c r="H85" i="8"/>
  <c r="G85" i="8"/>
  <c r="K84" i="8"/>
  <c r="J84" i="8"/>
  <c r="I84" i="8"/>
  <c r="H84" i="8"/>
  <c r="G84" i="8"/>
  <c r="K83" i="8"/>
  <c r="K86" i="8" s="1"/>
  <c r="J83" i="8"/>
  <c r="J86" i="8" s="1"/>
  <c r="I83" i="8"/>
  <c r="I86" i="8" s="1"/>
  <c r="H83" i="8"/>
  <c r="H86" i="8" s="1"/>
  <c r="G86" i="8" s="1"/>
  <c r="G83" i="8"/>
  <c r="K82" i="8"/>
  <c r="J82" i="8"/>
  <c r="I82" i="8"/>
  <c r="H82" i="8"/>
  <c r="G82" i="8"/>
  <c r="K81" i="8"/>
  <c r="J81" i="8"/>
  <c r="I81" i="8"/>
  <c r="H81" i="8"/>
  <c r="G81" i="8"/>
  <c r="K80" i="8"/>
  <c r="J80" i="8"/>
  <c r="I80" i="8"/>
  <c r="H80" i="8"/>
  <c r="G80" i="8"/>
  <c r="K79" i="8"/>
  <c r="J79" i="8"/>
  <c r="I79" i="8"/>
  <c r="H79" i="8"/>
  <c r="G79" i="8"/>
  <c r="K76" i="8"/>
  <c r="J76" i="8"/>
  <c r="I76" i="8"/>
  <c r="H76" i="8"/>
  <c r="G76" i="8"/>
  <c r="K75" i="8"/>
  <c r="J75" i="8"/>
  <c r="I75" i="8"/>
  <c r="H75" i="8"/>
  <c r="G75" i="8"/>
  <c r="K74" i="8"/>
  <c r="J74" i="8"/>
  <c r="I74" i="8"/>
  <c r="H74" i="8"/>
  <c r="G74" i="8"/>
  <c r="K73" i="8"/>
  <c r="J73" i="8"/>
  <c r="I73" i="8"/>
  <c r="H73" i="8"/>
  <c r="G73" i="8"/>
  <c r="K72" i="8"/>
  <c r="J72" i="8"/>
  <c r="I72" i="8"/>
  <c r="H72" i="8"/>
  <c r="G72" i="8"/>
  <c r="K71" i="8"/>
  <c r="J71" i="8"/>
  <c r="I71" i="8"/>
  <c r="H71" i="8"/>
  <c r="G71" i="8"/>
  <c r="K70" i="8"/>
  <c r="J70" i="8"/>
  <c r="I70" i="8"/>
  <c r="H70" i="8"/>
  <c r="G70" i="8"/>
  <c r="K69" i="8"/>
  <c r="J69" i="8"/>
  <c r="I69" i="8"/>
  <c r="H69" i="8"/>
  <c r="G69" i="8"/>
  <c r="J68" i="8"/>
  <c r="I68" i="8"/>
  <c r="H68" i="8"/>
  <c r="G68" i="8"/>
  <c r="K67" i="8"/>
  <c r="I67" i="8"/>
  <c r="H67" i="8"/>
  <c r="G67" i="8"/>
  <c r="K66" i="8"/>
  <c r="J66" i="8"/>
  <c r="H66" i="8"/>
  <c r="G66" i="8"/>
  <c r="G65" i="8"/>
  <c r="K64" i="8"/>
  <c r="J64" i="8"/>
  <c r="I64" i="8"/>
  <c r="H64" i="8"/>
  <c r="G64" i="8"/>
  <c r="K62" i="8"/>
  <c r="J62" i="8"/>
  <c r="I62" i="8"/>
  <c r="H62" i="8"/>
  <c r="G62" i="8"/>
  <c r="K60" i="8"/>
  <c r="J60" i="8"/>
  <c r="I60" i="8"/>
  <c r="H60" i="8"/>
  <c r="G60" i="8"/>
  <c r="K57" i="8"/>
  <c r="J57" i="8"/>
  <c r="I57" i="8"/>
  <c r="H57" i="8"/>
  <c r="G57" i="8"/>
  <c r="K54" i="8"/>
  <c r="J54" i="8"/>
  <c r="I54" i="8"/>
  <c r="H54" i="8"/>
  <c r="G54" i="8"/>
  <c r="G53" i="8"/>
  <c r="K52" i="8"/>
  <c r="K87" i="8" s="1"/>
  <c r="J52" i="8"/>
  <c r="J87" i="8" s="1"/>
  <c r="I52" i="8"/>
  <c r="I87" i="8" s="1"/>
  <c r="H52" i="8"/>
  <c r="H87" i="8" s="1"/>
  <c r="G87" i="8" s="1"/>
  <c r="G52" i="8"/>
  <c r="K49" i="8"/>
  <c r="J49" i="8"/>
  <c r="I49" i="8"/>
  <c r="H49" i="8"/>
  <c r="G49" i="8"/>
  <c r="G48" i="8"/>
  <c r="G47" i="8"/>
  <c r="G46" i="8"/>
  <c r="G45" i="8"/>
  <c r="G44" i="8"/>
  <c r="G43" i="8"/>
  <c r="G42" i="8"/>
  <c r="K39" i="8"/>
  <c r="J39" i="8"/>
  <c r="I39" i="8"/>
  <c r="H39" i="8"/>
  <c r="G39" i="8"/>
  <c r="G38" i="8"/>
  <c r="G37" i="8"/>
  <c r="G36" i="8"/>
  <c r="G35" i="8"/>
  <c r="G34" i="8"/>
  <c r="K33" i="8"/>
  <c r="J33" i="8"/>
  <c r="I33" i="8"/>
  <c r="H33" i="8"/>
  <c r="G33" i="8"/>
  <c r="G32" i="8"/>
  <c r="G31" i="8"/>
  <c r="G30" i="8"/>
  <c r="G29" i="8"/>
  <c r="G28" i="8"/>
  <c r="K27" i="8"/>
  <c r="J27" i="8"/>
  <c r="I27" i="8"/>
  <c r="H27" i="8"/>
  <c r="G27" i="8"/>
  <c r="G25" i="8"/>
  <c r="K23" i="8"/>
  <c r="J23" i="8"/>
  <c r="I23" i="8"/>
  <c r="H23" i="8"/>
  <c r="G23" i="8"/>
  <c r="K20" i="8"/>
  <c r="J20" i="8"/>
  <c r="I20" i="8"/>
  <c r="H20" i="8"/>
  <c r="G20" i="8"/>
  <c r="K17" i="8"/>
  <c r="J17" i="8"/>
  <c r="I17" i="8"/>
  <c r="H17" i="8"/>
  <c r="G17" i="8"/>
  <c r="G16" i="8"/>
  <c r="K15" i="8"/>
  <c r="K50" i="8" s="1"/>
  <c r="J15" i="8"/>
  <c r="J50" i="8" s="1"/>
  <c r="I15" i="8"/>
  <c r="I50" i="8" s="1"/>
  <c r="H15" i="8"/>
  <c r="H50" i="8" s="1"/>
  <c r="G50" i="8" s="1"/>
  <c r="G15" i="8"/>
  <c r="D9" i="8"/>
  <c r="F151" i="7" l="1"/>
  <c r="I148" i="7"/>
  <c r="F148" i="7"/>
  <c r="G146" i="7"/>
  <c r="G145" i="7"/>
  <c r="K144" i="7"/>
  <c r="J144" i="7"/>
  <c r="I144" i="7"/>
  <c r="H144" i="7"/>
  <c r="G144" i="7"/>
  <c r="G143" i="7"/>
  <c r="K142" i="7"/>
  <c r="J142" i="7"/>
  <c r="I142" i="7"/>
  <c r="H142" i="7"/>
  <c r="G142" i="7"/>
  <c r="G141" i="7"/>
  <c r="G140" i="7"/>
  <c r="G139" i="7"/>
  <c r="K138" i="7"/>
  <c r="J138" i="7"/>
  <c r="I138" i="7"/>
  <c r="H138" i="7"/>
  <c r="G138" i="7"/>
  <c r="G137" i="7"/>
  <c r="G136" i="7"/>
  <c r="K135" i="7"/>
  <c r="J135" i="7"/>
  <c r="I135" i="7"/>
  <c r="H135" i="7"/>
  <c r="G135" i="7"/>
  <c r="G134" i="7"/>
  <c r="K133" i="7"/>
  <c r="J133" i="7"/>
  <c r="I133" i="7"/>
  <c r="H133" i="7"/>
  <c r="G133" i="7"/>
  <c r="K132" i="7"/>
  <c r="J132" i="7"/>
  <c r="I132" i="7"/>
  <c r="H132" i="7"/>
  <c r="G132" i="7"/>
  <c r="G131" i="7"/>
  <c r="G130" i="7"/>
  <c r="G129" i="7"/>
  <c r="K128" i="7"/>
  <c r="J128" i="7"/>
  <c r="I128" i="7"/>
  <c r="H128" i="7"/>
  <c r="G128" i="7"/>
  <c r="G127" i="7"/>
  <c r="K126" i="7"/>
  <c r="J126" i="7"/>
  <c r="I126" i="7"/>
  <c r="H126" i="7"/>
  <c r="G126" i="7"/>
  <c r="G124" i="7"/>
  <c r="G123" i="7"/>
  <c r="K122" i="7"/>
  <c r="J122" i="7"/>
  <c r="I122" i="7"/>
  <c r="H122" i="7"/>
  <c r="G122" i="7"/>
  <c r="G121" i="7"/>
  <c r="K120" i="7"/>
  <c r="J120" i="7"/>
  <c r="I120" i="7"/>
  <c r="H120" i="7"/>
  <c r="G120" i="7"/>
  <c r="G119" i="7"/>
  <c r="G118" i="7"/>
  <c r="G117" i="7"/>
  <c r="K116" i="7"/>
  <c r="J116" i="7"/>
  <c r="I116" i="7"/>
  <c r="H116" i="7"/>
  <c r="G116" i="7"/>
  <c r="G115" i="7"/>
  <c r="G114" i="7"/>
  <c r="G113" i="7"/>
  <c r="G112" i="7"/>
  <c r="G111" i="7"/>
  <c r="G110" i="7"/>
  <c r="K109" i="7"/>
  <c r="J109" i="7"/>
  <c r="I109" i="7"/>
  <c r="H109" i="7"/>
  <c r="G109" i="7"/>
  <c r="G108" i="7"/>
  <c r="G107" i="7"/>
  <c r="K106" i="7"/>
  <c r="J106" i="7"/>
  <c r="I106" i="7"/>
  <c r="H106" i="7"/>
  <c r="G106" i="7"/>
  <c r="G105" i="7"/>
  <c r="G104" i="7"/>
  <c r="K103" i="7"/>
  <c r="J103" i="7"/>
  <c r="I103" i="7"/>
  <c r="H103" i="7"/>
  <c r="G103" i="7"/>
  <c r="K102" i="7"/>
  <c r="J102" i="7"/>
  <c r="I102" i="7"/>
  <c r="H102" i="7"/>
  <c r="G102" i="7"/>
  <c r="G101" i="7"/>
  <c r="K100" i="7"/>
  <c r="J100" i="7"/>
  <c r="I100" i="7"/>
  <c r="H100" i="7"/>
  <c r="G100" i="7"/>
  <c r="K99" i="7"/>
  <c r="J99" i="7"/>
  <c r="I99" i="7"/>
  <c r="H99" i="7"/>
  <c r="G99" i="7"/>
  <c r="G98" i="7"/>
  <c r="G97" i="7"/>
  <c r="G96" i="7"/>
  <c r="K95" i="7"/>
  <c r="J95" i="7"/>
  <c r="I95" i="7"/>
  <c r="H95" i="7"/>
  <c r="G95" i="7"/>
  <c r="K94" i="7"/>
  <c r="J94" i="7"/>
  <c r="I94" i="7"/>
  <c r="H94" i="7"/>
  <c r="G94" i="7"/>
  <c r="K93" i="7"/>
  <c r="J93" i="7"/>
  <c r="I93" i="7"/>
  <c r="H93" i="7"/>
  <c r="G93" i="7"/>
  <c r="G91" i="7"/>
  <c r="G90" i="7"/>
  <c r="G89" i="7"/>
  <c r="K85" i="7"/>
  <c r="J85" i="7"/>
  <c r="I85" i="7"/>
  <c r="H85" i="7"/>
  <c r="G85" i="7"/>
  <c r="K84" i="7"/>
  <c r="J84" i="7"/>
  <c r="I84" i="7"/>
  <c r="H84" i="7"/>
  <c r="G84" i="7"/>
  <c r="K83" i="7"/>
  <c r="K86" i="7" s="1"/>
  <c r="J83" i="7"/>
  <c r="J86" i="7" s="1"/>
  <c r="I83" i="7"/>
  <c r="I86" i="7" s="1"/>
  <c r="H83" i="7"/>
  <c r="H86" i="7" s="1"/>
  <c r="G86" i="7" s="1"/>
  <c r="G83" i="7"/>
  <c r="K82" i="7"/>
  <c r="J82" i="7"/>
  <c r="I82" i="7"/>
  <c r="H82" i="7"/>
  <c r="G82" i="7"/>
  <c r="K81" i="7"/>
  <c r="J81" i="7"/>
  <c r="I81" i="7"/>
  <c r="H81" i="7"/>
  <c r="G81" i="7"/>
  <c r="K80" i="7"/>
  <c r="J80" i="7"/>
  <c r="I80" i="7"/>
  <c r="H80" i="7"/>
  <c r="G80" i="7"/>
  <c r="K79" i="7"/>
  <c r="J79" i="7"/>
  <c r="I79" i="7"/>
  <c r="H79" i="7"/>
  <c r="G79" i="7"/>
  <c r="K76" i="7"/>
  <c r="J76" i="7"/>
  <c r="I76" i="7"/>
  <c r="H76" i="7"/>
  <c r="G76" i="7"/>
  <c r="K75" i="7"/>
  <c r="J75" i="7"/>
  <c r="I75" i="7"/>
  <c r="H75" i="7"/>
  <c r="G75" i="7"/>
  <c r="K74" i="7"/>
  <c r="J74" i="7"/>
  <c r="I74" i="7"/>
  <c r="H74" i="7"/>
  <c r="G74" i="7"/>
  <c r="K73" i="7"/>
  <c r="J73" i="7"/>
  <c r="I73" i="7"/>
  <c r="H73" i="7"/>
  <c r="G73" i="7"/>
  <c r="K72" i="7"/>
  <c r="J72" i="7"/>
  <c r="I72" i="7"/>
  <c r="H72" i="7"/>
  <c r="G72" i="7"/>
  <c r="K71" i="7"/>
  <c r="J71" i="7"/>
  <c r="I71" i="7"/>
  <c r="H71" i="7"/>
  <c r="G71" i="7"/>
  <c r="K70" i="7"/>
  <c r="J70" i="7"/>
  <c r="I70" i="7"/>
  <c r="H70" i="7"/>
  <c r="G70" i="7"/>
  <c r="K69" i="7"/>
  <c r="J69" i="7"/>
  <c r="I69" i="7"/>
  <c r="H69" i="7"/>
  <c r="G69" i="7"/>
  <c r="J68" i="7"/>
  <c r="I68" i="7"/>
  <c r="H68" i="7"/>
  <c r="G68" i="7"/>
  <c r="K67" i="7"/>
  <c r="I67" i="7"/>
  <c r="H67" i="7"/>
  <c r="G67" i="7"/>
  <c r="K66" i="7"/>
  <c r="J66" i="7"/>
  <c r="H66" i="7"/>
  <c r="G66" i="7"/>
  <c r="G65" i="7"/>
  <c r="K64" i="7"/>
  <c r="J64" i="7"/>
  <c r="I64" i="7"/>
  <c r="H64" i="7"/>
  <c r="G64" i="7"/>
  <c r="K62" i="7"/>
  <c r="J62" i="7"/>
  <c r="I62" i="7"/>
  <c r="H62" i="7"/>
  <c r="G62" i="7"/>
  <c r="K60" i="7"/>
  <c r="J60" i="7"/>
  <c r="I60" i="7"/>
  <c r="H60" i="7"/>
  <c r="G60" i="7"/>
  <c r="K57" i="7"/>
  <c r="J57" i="7"/>
  <c r="I57" i="7"/>
  <c r="H57" i="7"/>
  <c r="G57" i="7"/>
  <c r="K54" i="7"/>
  <c r="J54" i="7"/>
  <c r="I54" i="7"/>
  <c r="H54" i="7"/>
  <c r="G54" i="7"/>
  <c r="G53" i="7"/>
  <c r="K52" i="7"/>
  <c r="K87" i="7" s="1"/>
  <c r="J52" i="7"/>
  <c r="J87" i="7" s="1"/>
  <c r="I52" i="7"/>
  <c r="I87" i="7" s="1"/>
  <c r="H52" i="7"/>
  <c r="H87" i="7" s="1"/>
  <c r="G87" i="7" s="1"/>
  <c r="G52" i="7"/>
  <c r="K49" i="7"/>
  <c r="J49" i="7"/>
  <c r="I49" i="7"/>
  <c r="H49" i="7"/>
  <c r="G49" i="7"/>
  <c r="G48" i="7"/>
  <c r="G47" i="7"/>
  <c r="G46" i="7"/>
  <c r="G45" i="7"/>
  <c r="G44" i="7"/>
  <c r="G43" i="7"/>
  <c r="G42" i="7"/>
  <c r="K39" i="7"/>
  <c r="J39" i="7"/>
  <c r="I39" i="7"/>
  <c r="H39" i="7"/>
  <c r="G39" i="7"/>
  <c r="G38" i="7"/>
  <c r="G37" i="7"/>
  <c r="G36" i="7"/>
  <c r="G35" i="7"/>
  <c r="G34" i="7"/>
  <c r="K33" i="7"/>
  <c r="J33" i="7"/>
  <c r="I33" i="7"/>
  <c r="H33" i="7"/>
  <c r="G33" i="7"/>
  <c r="G32" i="7"/>
  <c r="G31" i="7"/>
  <c r="G30" i="7"/>
  <c r="G29" i="7"/>
  <c r="G28" i="7"/>
  <c r="K27" i="7"/>
  <c r="J27" i="7"/>
  <c r="I27" i="7"/>
  <c r="H27" i="7"/>
  <c r="G27" i="7"/>
  <c r="G25" i="7"/>
  <c r="K23" i="7"/>
  <c r="J23" i="7"/>
  <c r="I23" i="7"/>
  <c r="H23" i="7"/>
  <c r="G23" i="7"/>
  <c r="K20" i="7"/>
  <c r="J20" i="7"/>
  <c r="I20" i="7"/>
  <c r="H20" i="7"/>
  <c r="G20" i="7"/>
  <c r="K17" i="7"/>
  <c r="J17" i="7"/>
  <c r="I17" i="7"/>
  <c r="H17" i="7"/>
  <c r="G17" i="7"/>
  <c r="G16" i="7"/>
  <c r="K15" i="7"/>
  <c r="K50" i="7" s="1"/>
  <c r="J15" i="7"/>
  <c r="J50" i="7" s="1"/>
  <c r="I15" i="7"/>
  <c r="I50" i="7" s="1"/>
  <c r="H15" i="7"/>
  <c r="H50" i="7" s="1"/>
  <c r="G50" i="7" s="1"/>
  <c r="G15" i="7"/>
  <c r="D9" i="7"/>
  <c r="F151" i="6" l="1"/>
  <c r="I148" i="6"/>
  <c r="F148" i="6"/>
  <c r="G146" i="6"/>
  <c r="G145" i="6"/>
  <c r="K144" i="6"/>
  <c r="J144" i="6"/>
  <c r="I144" i="6"/>
  <c r="H144" i="6"/>
  <c r="G144" i="6"/>
  <c r="G143" i="6"/>
  <c r="K142" i="6"/>
  <c r="J142" i="6"/>
  <c r="I142" i="6"/>
  <c r="H142" i="6"/>
  <c r="G142" i="6"/>
  <c r="G141" i="6"/>
  <c r="G140" i="6"/>
  <c r="G139" i="6"/>
  <c r="K138" i="6"/>
  <c r="J138" i="6"/>
  <c r="I138" i="6"/>
  <c r="H138" i="6"/>
  <c r="G138" i="6"/>
  <c r="G137" i="6"/>
  <c r="G136" i="6"/>
  <c r="K135" i="6"/>
  <c r="J135" i="6"/>
  <c r="I135" i="6"/>
  <c r="H135" i="6"/>
  <c r="G135" i="6"/>
  <c r="G134" i="6"/>
  <c r="K133" i="6"/>
  <c r="J133" i="6"/>
  <c r="I133" i="6"/>
  <c r="H133" i="6"/>
  <c r="G133" i="6"/>
  <c r="K132" i="6"/>
  <c r="J132" i="6"/>
  <c r="I132" i="6"/>
  <c r="H132" i="6"/>
  <c r="G132" i="6"/>
  <c r="G131" i="6"/>
  <c r="G130" i="6"/>
  <c r="G129" i="6"/>
  <c r="K128" i="6"/>
  <c r="J128" i="6"/>
  <c r="I128" i="6"/>
  <c r="H128" i="6"/>
  <c r="G128" i="6"/>
  <c r="G127" i="6"/>
  <c r="K126" i="6"/>
  <c r="J126" i="6"/>
  <c r="I126" i="6"/>
  <c r="H126" i="6"/>
  <c r="G126" i="6"/>
  <c r="G124" i="6"/>
  <c r="G123" i="6"/>
  <c r="K122" i="6"/>
  <c r="J122" i="6"/>
  <c r="I122" i="6"/>
  <c r="H122" i="6"/>
  <c r="G122" i="6"/>
  <c r="G121" i="6"/>
  <c r="K120" i="6"/>
  <c r="J120" i="6"/>
  <c r="I120" i="6"/>
  <c r="H120" i="6"/>
  <c r="G120" i="6"/>
  <c r="G119" i="6"/>
  <c r="G118" i="6"/>
  <c r="G117" i="6"/>
  <c r="K116" i="6"/>
  <c r="J116" i="6"/>
  <c r="I116" i="6"/>
  <c r="H116" i="6"/>
  <c r="G116" i="6"/>
  <c r="G115" i="6"/>
  <c r="G114" i="6"/>
  <c r="G113" i="6"/>
  <c r="G112" i="6"/>
  <c r="G111" i="6"/>
  <c r="G110" i="6"/>
  <c r="K109" i="6"/>
  <c r="J109" i="6"/>
  <c r="I109" i="6"/>
  <c r="H109" i="6"/>
  <c r="G109" i="6"/>
  <c r="G108" i="6"/>
  <c r="G107" i="6"/>
  <c r="K106" i="6"/>
  <c r="J106" i="6"/>
  <c r="I106" i="6"/>
  <c r="H106" i="6"/>
  <c r="G106" i="6"/>
  <c r="G105" i="6"/>
  <c r="G104" i="6"/>
  <c r="K103" i="6"/>
  <c r="J103" i="6"/>
  <c r="I103" i="6"/>
  <c r="H103" i="6"/>
  <c r="G103" i="6"/>
  <c r="K102" i="6"/>
  <c r="J102" i="6"/>
  <c r="I102" i="6"/>
  <c r="H102" i="6"/>
  <c r="G102" i="6"/>
  <c r="G101" i="6"/>
  <c r="K100" i="6"/>
  <c r="J100" i="6"/>
  <c r="I100" i="6"/>
  <c r="H100" i="6"/>
  <c r="G100" i="6"/>
  <c r="K99" i="6"/>
  <c r="J99" i="6"/>
  <c r="I99" i="6"/>
  <c r="H99" i="6"/>
  <c r="G99" i="6"/>
  <c r="G98" i="6"/>
  <c r="G97" i="6"/>
  <c r="G96" i="6"/>
  <c r="K95" i="6"/>
  <c r="J95" i="6"/>
  <c r="I95" i="6"/>
  <c r="H95" i="6"/>
  <c r="G95" i="6"/>
  <c r="K94" i="6"/>
  <c r="J94" i="6"/>
  <c r="I94" i="6"/>
  <c r="H94" i="6"/>
  <c r="G94" i="6"/>
  <c r="K93" i="6"/>
  <c r="J93" i="6"/>
  <c r="I93" i="6"/>
  <c r="H93" i="6"/>
  <c r="G93" i="6"/>
  <c r="G91" i="6"/>
  <c r="G90" i="6"/>
  <c r="G89" i="6"/>
  <c r="K85" i="6"/>
  <c r="J85" i="6"/>
  <c r="I85" i="6"/>
  <c r="H85" i="6"/>
  <c r="G85" i="6"/>
  <c r="K84" i="6"/>
  <c r="J84" i="6"/>
  <c r="I84" i="6"/>
  <c r="H84" i="6"/>
  <c r="G84" i="6"/>
  <c r="K83" i="6"/>
  <c r="K86" i="6" s="1"/>
  <c r="J83" i="6"/>
  <c r="J86" i="6" s="1"/>
  <c r="I83" i="6"/>
  <c r="I86" i="6" s="1"/>
  <c r="H83" i="6"/>
  <c r="H86" i="6" s="1"/>
  <c r="G86" i="6" s="1"/>
  <c r="G83" i="6"/>
  <c r="K82" i="6"/>
  <c r="J82" i="6"/>
  <c r="I82" i="6"/>
  <c r="H82" i="6"/>
  <c r="G82" i="6"/>
  <c r="K81" i="6"/>
  <c r="J81" i="6"/>
  <c r="I81" i="6"/>
  <c r="H81" i="6"/>
  <c r="G81" i="6"/>
  <c r="K80" i="6"/>
  <c r="J80" i="6"/>
  <c r="I80" i="6"/>
  <c r="H80" i="6"/>
  <c r="G80" i="6"/>
  <c r="K79" i="6"/>
  <c r="J79" i="6"/>
  <c r="I79" i="6"/>
  <c r="H79" i="6"/>
  <c r="G79" i="6"/>
  <c r="K76" i="6"/>
  <c r="J76" i="6"/>
  <c r="I76" i="6"/>
  <c r="H76" i="6"/>
  <c r="G76" i="6"/>
  <c r="K75" i="6"/>
  <c r="J75" i="6"/>
  <c r="I75" i="6"/>
  <c r="H75" i="6"/>
  <c r="G75" i="6"/>
  <c r="K74" i="6"/>
  <c r="J74" i="6"/>
  <c r="I74" i="6"/>
  <c r="H74" i="6"/>
  <c r="G74" i="6"/>
  <c r="K73" i="6"/>
  <c r="J73" i="6"/>
  <c r="I73" i="6"/>
  <c r="H73" i="6"/>
  <c r="G73" i="6"/>
  <c r="K72" i="6"/>
  <c r="J72" i="6"/>
  <c r="I72" i="6"/>
  <c r="H72" i="6"/>
  <c r="G72" i="6"/>
  <c r="K71" i="6"/>
  <c r="J71" i="6"/>
  <c r="I71" i="6"/>
  <c r="H71" i="6"/>
  <c r="G71" i="6"/>
  <c r="K70" i="6"/>
  <c r="J70" i="6"/>
  <c r="I70" i="6"/>
  <c r="H70" i="6"/>
  <c r="G70" i="6"/>
  <c r="K69" i="6"/>
  <c r="J69" i="6"/>
  <c r="I69" i="6"/>
  <c r="H69" i="6"/>
  <c r="G69" i="6"/>
  <c r="J68" i="6"/>
  <c r="I68" i="6"/>
  <c r="H68" i="6"/>
  <c r="G68" i="6"/>
  <c r="K67" i="6"/>
  <c r="I67" i="6"/>
  <c r="H67" i="6"/>
  <c r="G67" i="6"/>
  <c r="K66" i="6"/>
  <c r="J66" i="6"/>
  <c r="H66" i="6"/>
  <c r="G66" i="6"/>
  <c r="G65" i="6"/>
  <c r="K64" i="6"/>
  <c r="J64" i="6"/>
  <c r="I64" i="6"/>
  <c r="H64" i="6"/>
  <c r="G64" i="6"/>
  <c r="K62" i="6"/>
  <c r="J62" i="6"/>
  <c r="I62" i="6"/>
  <c r="H62" i="6"/>
  <c r="G62" i="6"/>
  <c r="K60" i="6"/>
  <c r="J60" i="6"/>
  <c r="I60" i="6"/>
  <c r="H60" i="6"/>
  <c r="G60" i="6"/>
  <c r="K57" i="6"/>
  <c r="J57" i="6"/>
  <c r="I57" i="6"/>
  <c r="H57" i="6"/>
  <c r="G57" i="6"/>
  <c r="K54" i="6"/>
  <c r="J54" i="6"/>
  <c r="I54" i="6"/>
  <c r="H54" i="6"/>
  <c r="G54" i="6"/>
  <c r="G53" i="6"/>
  <c r="K52" i="6"/>
  <c r="K87" i="6" s="1"/>
  <c r="J52" i="6"/>
  <c r="J87" i="6" s="1"/>
  <c r="I52" i="6"/>
  <c r="I87" i="6" s="1"/>
  <c r="H52" i="6"/>
  <c r="H87" i="6" s="1"/>
  <c r="G87" i="6" s="1"/>
  <c r="G52" i="6"/>
  <c r="K49" i="6"/>
  <c r="J49" i="6"/>
  <c r="I49" i="6"/>
  <c r="H49" i="6"/>
  <c r="G49" i="6"/>
  <c r="G48" i="6"/>
  <c r="G47" i="6"/>
  <c r="G46" i="6"/>
  <c r="G45" i="6"/>
  <c r="G44" i="6"/>
  <c r="G43" i="6"/>
  <c r="G42" i="6"/>
  <c r="K39" i="6"/>
  <c r="J39" i="6"/>
  <c r="I39" i="6"/>
  <c r="H39" i="6"/>
  <c r="G39" i="6"/>
  <c r="G38" i="6"/>
  <c r="G37" i="6"/>
  <c r="G36" i="6"/>
  <c r="G35" i="6"/>
  <c r="G34" i="6"/>
  <c r="K33" i="6"/>
  <c r="J33" i="6"/>
  <c r="I33" i="6"/>
  <c r="H33" i="6"/>
  <c r="G33" i="6"/>
  <c r="G32" i="6"/>
  <c r="G31" i="6"/>
  <c r="G30" i="6"/>
  <c r="G29" i="6"/>
  <c r="G28" i="6"/>
  <c r="K27" i="6"/>
  <c r="J27" i="6"/>
  <c r="I27" i="6"/>
  <c r="H27" i="6"/>
  <c r="G27" i="6"/>
  <c r="G25" i="6"/>
  <c r="K23" i="6"/>
  <c r="J23" i="6"/>
  <c r="I23" i="6"/>
  <c r="H23" i="6"/>
  <c r="G23" i="6"/>
  <c r="K20" i="6"/>
  <c r="J20" i="6"/>
  <c r="I20" i="6"/>
  <c r="H20" i="6"/>
  <c r="G20" i="6"/>
  <c r="K17" i="6"/>
  <c r="J17" i="6"/>
  <c r="I17" i="6"/>
  <c r="H17" i="6"/>
  <c r="G17" i="6"/>
  <c r="G16" i="6"/>
  <c r="K15" i="6"/>
  <c r="K50" i="6" s="1"/>
  <c r="J15" i="6"/>
  <c r="J50" i="6" s="1"/>
  <c r="I15" i="6"/>
  <c r="I50" i="6" s="1"/>
  <c r="H15" i="6"/>
  <c r="H50" i="6" s="1"/>
  <c r="G50" i="6" s="1"/>
  <c r="G15" i="6"/>
  <c r="D9" i="6"/>
  <c r="F151" i="5" l="1"/>
  <c r="I148" i="5"/>
  <c r="F148" i="5"/>
  <c r="G146" i="5"/>
  <c r="G145" i="5"/>
  <c r="K144" i="5"/>
  <c r="J144" i="5"/>
  <c r="I144" i="5"/>
  <c r="H144" i="5"/>
  <c r="G144" i="5"/>
  <c r="G143" i="5"/>
  <c r="K142" i="5"/>
  <c r="J142" i="5"/>
  <c r="I142" i="5"/>
  <c r="H142" i="5"/>
  <c r="G142" i="5"/>
  <c r="G141" i="5"/>
  <c r="G140" i="5"/>
  <c r="G139" i="5"/>
  <c r="K138" i="5"/>
  <c r="J138" i="5"/>
  <c r="I138" i="5"/>
  <c r="H138" i="5"/>
  <c r="G138" i="5"/>
  <c r="G137" i="5"/>
  <c r="G136" i="5"/>
  <c r="K135" i="5"/>
  <c r="J135" i="5"/>
  <c r="I135" i="5"/>
  <c r="H135" i="5"/>
  <c r="G135" i="5"/>
  <c r="G134" i="5"/>
  <c r="K133" i="5"/>
  <c r="J133" i="5"/>
  <c r="I133" i="5"/>
  <c r="H133" i="5"/>
  <c r="G133" i="5"/>
  <c r="K132" i="5"/>
  <c r="J132" i="5"/>
  <c r="I132" i="5"/>
  <c r="H132" i="5"/>
  <c r="G132" i="5"/>
  <c r="G131" i="5"/>
  <c r="G130" i="5"/>
  <c r="G129" i="5"/>
  <c r="K128" i="5"/>
  <c r="J128" i="5"/>
  <c r="I128" i="5"/>
  <c r="H128" i="5"/>
  <c r="G128" i="5"/>
  <c r="G127" i="5"/>
  <c r="K126" i="5"/>
  <c r="J126" i="5"/>
  <c r="I126" i="5"/>
  <c r="H126" i="5"/>
  <c r="G126" i="5"/>
  <c r="G124" i="5"/>
  <c r="G123" i="5"/>
  <c r="K122" i="5"/>
  <c r="J122" i="5"/>
  <c r="I122" i="5"/>
  <c r="H122" i="5"/>
  <c r="G122" i="5"/>
  <c r="G121" i="5"/>
  <c r="K120" i="5"/>
  <c r="J120" i="5"/>
  <c r="I120" i="5"/>
  <c r="H120" i="5"/>
  <c r="G120" i="5"/>
  <c r="G119" i="5"/>
  <c r="G118" i="5"/>
  <c r="G117" i="5"/>
  <c r="K116" i="5"/>
  <c r="J116" i="5"/>
  <c r="I116" i="5"/>
  <c r="H116" i="5"/>
  <c r="G116" i="5"/>
  <c r="G115" i="5"/>
  <c r="G114" i="5"/>
  <c r="G113" i="5"/>
  <c r="G112" i="5"/>
  <c r="G111" i="5"/>
  <c r="G110" i="5"/>
  <c r="K109" i="5"/>
  <c r="J109" i="5"/>
  <c r="I109" i="5"/>
  <c r="H109" i="5"/>
  <c r="G109" i="5"/>
  <c r="G108" i="5"/>
  <c r="G107" i="5"/>
  <c r="K106" i="5"/>
  <c r="J106" i="5"/>
  <c r="I106" i="5"/>
  <c r="H106" i="5"/>
  <c r="G106" i="5"/>
  <c r="G105" i="5"/>
  <c r="G104" i="5"/>
  <c r="K103" i="5"/>
  <c r="J103" i="5"/>
  <c r="I103" i="5"/>
  <c r="H103" i="5"/>
  <c r="G103" i="5"/>
  <c r="K102" i="5"/>
  <c r="J102" i="5"/>
  <c r="I102" i="5"/>
  <c r="H102" i="5"/>
  <c r="G102" i="5"/>
  <c r="G101" i="5"/>
  <c r="K100" i="5"/>
  <c r="J100" i="5"/>
  <c r="I100" i="5"/>
  <c r="H100" i="5"/>
  <c r="G100" i="5"/>
  <c r="K99" i="5"/>
  <c r="J99" i="5"/>
  <c r="I99" i="5"/>
  <c r="H99" i="5"/>
  <c r="G99" i="5"/>
  <c r="G98" i="5"/>
  <c r="G97" i="5"/>
  <c r="G96" i="5"/>
  <c r="K95" i="5"/>
  <c r="J95" i="5"/>
  <c r="I95" i="5"/>
  <c r="H95" i="5"/>
  <c r="G95" i="5"/>
  <c r="K94" i="5"/>
  <c r="J94" i="5"/>
  <c r="I94" i="5"/>
  <c r="H94" i="5"/>
  <c r="G94" i="5"/>
  <c r="K93" i="5"/>
  <c r="J93" i="5"/>
  <c r="I93" i="5"/>
  <c r="H93" i="5"/>
  <c r="G93" i="5"/>
  <c r="G91" i="5"/>
  <c r="G90" i="5"/>
  <c r="G89" i="5"/>
  <c r="K85" i="5"/>
  <c r="J85" i="5"/>
  <c r="I85" i="5"/>
  <c r="H85" i="5"/>
  <c r="G85" i="5"/>
  <c r="K84" i="5"/>
  <c r="J84" i="5"/>
  <c r="I84" i="5"/>
  <c r="H84" i="5"/>
  <c r="G84" i="5"/>
  <c r="K83" i="5"/>
  <c r="K86" i="5" s="1"/>
  <c r="J83" i="5"/>
  <c r="J86" i="5" s="1"/>
  <c r="I83" i="5"/>
  <c r="I86" i="5" s="1"/>
  <c r="H83" i="5"/>
  <c r="H86" i="5" s="1"/>
  <c r="G86" i="5" s="1"/>
  <c r="G83" i="5"/>
  <c r="K82" i="5"/>
  <c r="J82" i="5"/>
  <c r="I82" i="5"/>
  <c r="H82" i="5"/>
  <c r="G82" i="5"/>
  <c r="K81" i="5"/>
  <c r="J81" i="5"/>
  <c r="I81" i="5"/>
  <c r="H81" i="5"/>
  <c r="G81" i="5"/>
  <c r="K80" i="5"/>
  <c r="J80" i="5"/>
  <c r="I80" i="5"/>
  <c r="H80" i="5"/>
  <c r="G80" i="5"/>
  <c r="K79" i="5"/>
  <c r="J79" i="5"/>
  <c r="I79" i="5"/>
  <c r="H79" i="5"/>
  <c r="G79" i="5"/>
  <c r="K76" i="5"/>
  <c r="J76" i="5"/>
  <c r="I76" i="5"/>
  <c r="H76" i="5"/>
  <c r="G76" i="5"/>
  <c r="K75" i="5"/>
  <c r="J75" i="5"/>
  <c r="I75" i="5"/>
  <c r="H75" i="5"/>
  <c r="G75" i="5"/>
  <c r="K74" i="5"/>
  <c r="J74" i="5"/>
  <c r="I74" i="5"/>
  <c r="H74" i="5"/>
  <c r="G74" i="5"/>
  <c r="K73" i="5"/>
  <c r="J73" i="5"/>
  <c r="I73" i="5"/>
  <c r="H73" i="5"/>
  <c r="G73" i="5"/>
  <c r="K72" i="5"/>
  <c r="J72" i="5"/>
  <c r="I72" i="5"/>
  <c r="H72" i="5"/>
  <c r="G72" i="5"/>
  <c r="K71" i="5"/>
  <c r="J71" i="5"/>
  <c r="I71" i="5"/>
  <c r="H71" i="5"/>
  <c r="G71" i="5"/>
  <c r="K70" i="5"/>
  <c r="J70" i="5"/>
  <c r="I70" i="5"/>
  <c r="H70" i="5"/>
  <c r="G70" i="5"/>
  <c r="K69" i="5"/>
  <c r="J69" i="5"/>
  <c r="I69" i="5"/>
  <c r="H69" i="5"/>
  <c r="G69" i="5"/>
  <c r="J68" i="5"/>
  <c r="I68" i="5"/>
  <c r="H68" i="5"/>
  <c r="G68" i="5"/>
  <c r="K67" i="5"/>
  <c r="I67" i="5"/>
  <c r="H67" i="5"/>
  <c r="G67" i="5"/>
  <c r="K66" i="5"/>
  <c r="J66" i="5"/>
  <c r="H66" i="5"/>
  <c r="G66" i="5"/>
  <c r="G65" i="5"/>
  <c r="K64" i="5"/>
  <c r="J64" i="5"/>
  <c r="I64" i="5"/>
  <c r="H64" i="5"/>
  <c r="G64" i="5"/>
  <c r="K62" i="5"/>
  <c r="J62" i="5"/>
  <c r="I62" i="5"/>
  <c r="H62" i="5"/>
  <c r="G62" i="5"/>
  <c r="K60" i="5"/>
  <c r="J60" i="5"/>
  <c r="I60" i="5"/>
  <c r="H60" i="5"/>
  <c r="G60" i="5"/>
  <c r="K57" i="5"/>
  <c r="J57" i="5"/>
  <c r="I57" i="5"/>
  <c r="H57" i="5"/>
  <c r="G57" i="5"/>
  <c r="K54" i="5"/>
  <c r="J54" i="5"/>
  <c r="I54" i="5"/>
  <c r="H54" i="5"/>
  <c r="G54" i="5"/>
  <c r="G53" i="5"/>
  <c r="K52" i="5"/>
  <c r="K87" i="5" s="1"/>
  <c r="J52" i="5"/>
  <c r="J87" i="5" s="1"/>
  <c r="I52" i="5"/>
  <c r="I87" i="5" s="1"/>
  <c r="H52" i="5"/>
  <c r="H87" i="5" s="1"/>
  <c r="G87" i="5" s="1"/>
  <c r="G52" i="5"/>
  <c r="K49" i="5"/>
  <c r="J49" i="5"/>
  <c r="I49" i="5"/>
  <c r="H49" i="5"/>
  <c r="G49" i="5"/>
  <c r="G48" i="5"/>
  <c r="G47" i="5"/>
  <c r="G46" i="5"/>
  <c r="G45" i="5"/>
  <c r="G44" i="5"/>
  <c r="G43" i="5"/>
  <c r="G42" i="5"/>
  <c r="K39" i="5"/>
  <c r="J39" i="5"/>
  <c r="I39" i="5"/>
  <c r="H39" i="5"/>
  <c r="G39" i="5"/>
  <c r="G38" i="5"/>
  <c r="G37" i="5"/>
  <c r="G36" i="5"/>
  <c r="G35" i="5"/>
  <c r="G34" i="5"/>
  <c r="K33" i="5"/>
  <c r="J33" i="5"/>
  <c r="I33" i="5"/>
  <c r="H33" i="5"/>
  <c r="G33" i="5"/>
  <c r="G32" i="5"/>
  <c r="G31" i="5"/>
  <c r="G30" i="5"/>
  <c r="G29" i="5"/>
  <c r="G28" i="5"/>
  <c r="K27" i="5"/>
  <c r="J27" i="5"/>
  <c r="I27" i="5"/>
  <c r="H27" i="5"/>
  <c r="G27" i="5"/>
  <c r="G25" i="5"/>
  <c r="K23" i="5"/>
  <c r="J23" i="5"/>
  <c r="I23" i="5"/>
  <c r="H23" i="5"/>
  <c r="G23" i="5"/>
  <c r="K20" i="5"/>
  <c r="J20" i="5"/>
  <c r="I20" i="5"/>
  <c r="H20" i="5"/>
  <c r="G20" i="5"/>
  <c r="K17" i="5"/>
  <c r="J17" i="5"/>
  <c r="I17" i="5"/>
  <c r="H17" i="5"/>
  <c r="G17" i="5"/>
  <c r="G16" i="5"/>
  <c r="K15" i="5"/>
  <c r="K50" i="5" s="1"/>
  <c r="J15" i="5"/>
  <c r="J50" i="5" s="1"/>
  <c r="I15" i="5"/>
  <c r="I50" i="5" s="1"/>
  <c r="H15" i="5"/>
  <c r="H50" i="5" s="1"/>
  <c r="G50" i="5" s="1"/>
  <c r="G15" i="5"/>
  <c r="D9" i="5"/>
  <c r="F151" i="4" l="1"/>
  <c r="I148" i="4"/>
  <c r="F148" i="4"/>
  <c r="G146" i="4"/>
  <c r="G145" i="4"/>
  <c r="K144" i="4"/>
  <c r="J144" i="4"/>
  <c r="I144" i="4"/>
  <c r="H144" i="4"/>
  <c r="G144" i="4"/>
  <c r="G143" i="4"/>
  <c r="K142" i="4"/>
  <c r="J142" i="4"/>
  <c r="I142" i="4"/>
  <c r="H142" i="4"/>
  <c r="G142" i="4"/>
  <c r="G141" i="4"/>
  <c r="G140" i="4"/>
  <c r="G139" i="4"/>
  <c r="K138" i="4"/>
  <c r="J138" i="4"/>
  <c r="I138" i="4"/>
  <c r="H138" i="4"/>
  <c r="G138" i="4"/>
  <c r="G137" i="4"/>
  <c r="G136" i="4"/>
  <c r="K135" i="4"/>
  <c r="J135" i="4"/>
  <c r="I135" i="4"/>
  <c r="H135" i="4"/>
  <c r="G135" i="4"/>
  <c r="G134" i="4"/>
  <c r="K133" i="4"/>
  <c r="J133" i="4"/>
  <c r="I133" i="4"/>
  <c r="H133" i="4"/>
  <c r="G133" i="4"/>
  <c r="K132" i="4"/>
  <c r="J132" i="4"/>
  <c r="I132" i="4"/>
  <c r="H132" i="4"/>
  <c r="G132" i="4"/>
  <c r="G131" i="4"/>
  <c r="G130" i="4"/>
  <c r="G129" i="4"/>
  <c r="K128" i="4"/>
  <c r="J128" i="4"/>
  <c r="I128" i="4"/>
  <c r="H128" i="4"/>
  <c r="G128" i="4"/>
  <c r="G127" i="4"/>
  <c r="K126" i="4"/>
  <c r="J126" i="4"/>
  <c r="I126" i="4"/>
  <c r="H126" i="4"/>
  <c r="G126" i="4"/>
  <c r="G124" i="4"/>
  <c r="G123" i="4"/>
  <c r="K122" i="4"/>
  <c r="J122" i="4"/>
  <c r="I122" i="4"/>
  <c r="H122" i="4"/>
  <c r="G122" i="4"/>
  <c r="G121" i="4"/>
  <c r="K120" i="4"/>
  <c r="J120" i="4"/>
  <c r="I120" i="4"/>
  <c r="H120" i="4"/>
  <c r="G120" i="4"/>
  <c r="G119" i="4"/>
  <c r="G118" i="4"/>
  <c r="G117" i="4"/>
  <c r="K116" i="4"/>
  <c r="J116" i="4"/>
  <c r="I116" i="4"/>
  <c r="H116" i="4"/>
  <c r="G116" i="4"/>
  <c r="G115" i="4"/>
  <c r="G114" i="4"/>
  <c r="G113" i="4"/>
  <c r="G112" i="4"/>
  <c r="G111" i="4"/>
  <c r="G110" i="4"/>
  <c r="K109" i="4"/>
  <c r="J109" i="4"/>
  <c r="I109" i="4"/>
  <c r="H109" i="4"/>
  <c r="G109" i="4"/>
  <c r="G108" i="4"/>
  <c r="G107" i="4"/>
  <c r="K106" i="4"/>
  <c r="J106" i="4"/>
  <c r="I106" i="4"/>
  <c r="H106" i="4"/>
  <c r="G106" i="4"/>
  <c r="G105" i="4"/>
  <c r="G104" i="4"/>
  <c r="K103" i="4"/>
  <c r="J103" i="4"/>
  <c r="I103" i="4"/>
  <c r="H103" i="4"/>
  <c r="G103" i="4"/>
  <c r="K102" i="4"/>
  <c r="J102" i="4"/>
  <c r="I102" i="4"/>
  <c r="H102" i="4"/>
  <c r="G102" i="4"/>
  <c r="G101" i="4"/>
  <c r="K100" i="4"/>
  <c r="J100" i="4"/>
  <c r="I100" i="4"/>
  <c r="H100" i="4"/>
  <c r="G100" i="4"/>
  <c r="K99" i="4"/>
  <c r="J99" i="4"/>
  <c r="I99" i="4"/>
  <c r="H99" i="4"/>
  <c r="G99" i="4"/>
  <c r="G98" i="4"/>
  <c r="G97" i="4"/>
  <c r="G96" i="4"/>
  <c r="K95" i="4"/>
  <c r="J95" i="4"/>
  <c r="I95" i="4"/>
  <c r="H95" i="4"/>
  <c r="G95" i="4"/>
  <c r="K94" i="4"/>
  <c r="J94" i="4"/>
  <c r="I94" i="4"/>
  <c r="H94" i="4"/>
  <c r="G94" i="4"/>
  <c r="K93" i="4"/>
  <c r="J93" i="4"/>
  <c r="I93" i="4"/>
  <c r="H93" i="4"/>
  <c r="G93" i="4"/>
  <c r="G91" i="4"/>
  <c r="G90" i="4"/>
  <c r="G89" i="4"/>
  <c r="K85" i="4"/>
  <c r="J85" i="4"/>
  <c r="I85" i="4"/>
  <c r="H85" i="4"/>
  <c r="G85" i="4"/>
  <c r="K84" i="4"/>
  <c r="J84" i="4"/>
  <c r="I84" i="4"/>
  <c r="H84" i="4"/>
  <c r="G84" i="4"/>
  <c r="K83" i="4"/>
  <c r="K86" i="4" s="1"/>
  <c r="J83" i="4"/>
  <c r="J86" i="4" s="1"/>
  <c r="I83" i="4"/>
  <c r="I86" i="4" s="1"/>
  <c r="H83" i="4"/>
  <c r="H86" i="4" s="1"/>
  <c r="G86" i="4" s="1"/>
  <c r="G83" i="4"/>
  <c r="K82" i="4"/>
  <c r="J82" i="4"/>
  <c r="I82" i="4"/>
  <c r="H82" i="4"/>
  <c r="G82" i="4"/>
  <c r="K81" i="4"/>
  <c r="J81" i="4"/>
  <c r="I81" i="4"/>
  <c r="H81" i="4"/>
  <c r="G81" i="4"/>
  <c r="K80" i="4"/>
  <c r="J80" i="4"/>
  <c r="I80" i="4"/>
  <c r="H80" i="4"/>
  <c r="G80" i="4"/>
  <c r="K79" i="4"/>
  <c r="J79" i="4"/>
  <c r="I79" i="4"/>
  <c r="H79" i="4"/>
  <c r="G79" i="4"/>
  <c r="K76" i="4"/>
  <c r="J76" i="4"/>
  <c r="I76" i="4"/>
  <c r="H76" i="4"/>
  <c r="G76" i="4"/>
  <c r="K75" i="4"/>
  <c r="J75" i="4"/>
  <c r="I75" i="4"/>
  <c r="H75" i="4"/>
  <c r="G75" i="4"/>
  <c r="K74" i="4"/>
  <c r="J74" i="4"/>
  <c r="I74" i="4"/>
  <c r="H74" i="4"/>
  <c r="G74" i="4"/>
  <c r="K73" i="4"/>
  <c r="J73" i="4"/>
  <c r="I73" i="4"/>
  <c r="H73" i="4"/>
  <c r="G73" i="4"/>
  <c r="K72" i="4"/>
  <c r="J72" i="4"/>
  <c r="I72" i="4"/>
  <c r="H72" i="4"/>
  <c r="G72" i="4"/>
  <c r="K71" i="4"/>
  <c r="J71" i="4"/>
  <c r="I71" i="4"/>
  <c r="H71" i="4"/>
  <c r="G71" i="4"/>
  <c r="K70" i="4"/>
  <c r="J70" i="4"/>
  <c r="I70" i="4"/>
  <c r="H70" i="4"/>
  <c r="G70" i="4"/>
  <c r="K69" i="4"/>
  <c r="J69" i="4"/>
  <c r="I69" i="4"/>
  <c r="H69" i="4"/>
  <c r="G69" i="4"/>
  <c r="J68" i="4"/>
  <c r="I68" i="4"/>
  <c r="H68" i="4"/>
  <c r="G68" i="4"/>
  <c r="K67" i="4"/>
  <c r="I67" i="4"/>
  <c r="H67" i="4"/>
  <c r="G67" i="4"/>
  <c r="K66" i="4"/>
  <c r="J66" i="4"/>
  <c r="H66" i="4"/>
  <c r="G66" i="4"/>
  <c r="G65" i="4"/>
  <c r="K64" i="4"/>
  <c r="J64" i="4"/>
  <c r="I64" i="4"/>
  <c r="H64" i="4"/>
  <c r="G64" i="4"/>
  <c r="K62" i="4"/>
  <c r="J62" i="4"/>
  <c r="I62" i="4"/>
  <c r="H62" i="4"/>
  <c r="G62" i="4"/>
  <c r="K60" i="4"/>
  <c r="J60" i="4"/>
  <c r="I60" i="4"/>
  <c r="H60" i="4"/>
  <c r="G60" i="4"/>
  <c r="K57" i="4"/>
  <c r="J57" i="4"/>
  <c r="I57" i="4"/>
  <c r="H57" i="4"/>
  <c r="G57" i="4"/>
  <c r="K54" i="4"/>
  <c r="J54" i="4"/>
  <c r="I54" i="4"/>
  <c r="H54" i="4"/>
  <c r="G54" i="4"/>
  <c r="G53" i="4"/>
  <c r="K52" i="4"/>
  <c r="K87" i="4" s="1"/>
  <c r="J52" i="4"/>
  <c r="J87" i="4" s="1"/>
  <c r="I52" i="4"/>
  <c r="I87" i="4" s="1"/>
  <c r="H52" i="4"/>
  <c r="H87" i="4" s="1"/>
  <c r="G87" i="4" s="1"/>
  <c r="G52" i="4"/>
  <c r="K49" i="4"/>
  <c r="J49" i="4"/>
  <c r="I49" i="4"/>
  <c r="H49" i="4"/>
  <c r="G49" i="4"/>
  <c r="G48" i="4"/>
  <c r="G47" i="4"/>
  <c r="G46" i="4"/>
  <c r="G45" i="4"/>
  <c r="G44" i="4"/>
  <c r="G43" i="4"/>
  <c r="G42" i="4"/>
  <c r="K39" i="4"/>
  <c r="J39" i="4"/>
  <c r="I39" i="4"/>
  <c r="H39" i="4"/>
  <c r="G39" i="4"/>
  <c r="G38" i="4"/>
  <c r="G37" i="4"/>
  <c r="G36" i="4"/>
  <c r="G35" i="4"/>
  <c r="G34" i="4"/>
  <c r="K33" i="4"/>
  <c r="J33" i="4"/>
  <c r="I33" i="4"/>
  <c r="H33" i="4"/>
  <c r="G33" i="4"/>
  <c r="G32" i="4"/>
  <c r="G31" i="4"/>
  <c r="G30" i="4"/>
  <c r="G29" i="4"/>
  <c r="G28" i="4"/>
  <c r="K27" i="4"/>
  <c r="J27" i="4"/>
  <c r="I27" i="4"/>
  <c r="H27" i="4"/>
  <c r="G27" i="4"/>
  <c r="G25" i="4"/>
  <c r="K23" i="4"/>
  <c r="J23" i="4"/>
  <c r="I23" i="4"/>
  <c r="H23" i="4"/>
  <c r="G23" i="4"/>
  <c r="K20" i="4"/>
  <c r="J20" i="4"/>
  <c r="I20" i="4"/>
  <c r="H20" i="4"/>
  <c r="G20" i="4"/>
  <c r="K17" i="4"/>
  <c r="J17" i="4"/>
  <c r="I17" i="4"/>
  <c r="H17" i="4"/>
  <c r="G17" i="4"/>
  <c r="G16" i="4"/>
  <c r="K15" i="4"/>
  <c r="K50" i="4" s="1"/>
  <c r="J15" i="4"/>
  <c r="J50" i="4" s="1"/>
  <c r="I15" i="4"/>
  <c r="I50" i="4" s="1"/>
  <c r="H15" i="4"/>
  <c r="H50" i="4" s="1"/>
  <c r="G50" i="4" s="1"/>
  <c r="G15" i="4"/>
  <c r="D9" i="4"/>
  <c r="F151" i="3" l="1"/>
  <c r="I148" i="3"/>
  <c r="F148" i="3"/>
  <c r="G146" i="3"/>
  <c r="G145" i="3"/>
  <c r="K144" i="3"/>
  <c r="J144" i="3"/>
  <c r="I144" i="3"/>
  <c r="H144" i="3"/>
  <c r="G144" i="3"/>
  <c r="G143" i="3"/>
  <c r="K142" i="3"/>
  <c r="J142" i="3"/>
  <c r="I142" i="3"/>
  <c r="H142" i="3"/>
  <c r="G142" i="3"/>
  <c r="G141" i="3"/>
  <c r="G140" i="3"/>
  <c r="G139" i="3"/>
  <c r="K138" i="3"/>
  <c r="J138" i="3"/>
  <c r="I138" i="3"/>
  <c r="H138" i="3"/>
  <c r="G138" i="3"/>
  <c r="G137" i="3"/>
  <c r="G136" i="3"/>
  <c r="K135" i="3"/>
  <c r="J135" i="3"/>
  <c r="I135" i="3"/>
  <c r="H135" i="3"/>
  <c r="G135" i="3"/>
  <c r="G134" i="3"/>
  <c r="K133" i="3"/>
  <c r="J133" i="3"/>
  <c r="I133" i="3"/>
  <c r="H133" i="3"/>
  <c r="G133" i="3"/>
  <c r="K132" i="3"/>
  <c r="J132" i="3"/>
  <c r="I132" i="3"/>
  <c r="H132" i="3"/>
  <c r="G132" i="3"/>
  <c r="G131" i="3"/>
  <c r="G130" i="3"/>
  <c r="G129" i="3"/>
  <c r="K128" i="3"/>
  <c r="J128" i="3"/>
  <c r="I128" i="3"/>
  <c r="H128" i="3"/>
  <c r="G128" i="3"/>
  <c r="G127" i="3"/>
  <c r="K126" i="3"/>
  <c r="J126" i="3"/>
  <c r="I126" i="3"/>
  <c r="H126" i="3"/>
  <c r="G126" i="3"/>
  <c r="G124" i="3"/>
  <c r="G123" i="3"/>
  <c r="K122" i="3"/>
  <c r="J122" i="3"/>
  <c r="I122" i="3"/>
  <c r="H122" i="3"/>
  <c r="G122" i="3"/>
  <c r="G121" i="3"/>
  <c r="K120" i="3"/>
  <c r="J120" i="3"/>
  <c r="I120" i="3"/>
  <c r="H120" i="3"/>
  <c r="G120" i="3"/>
  <c r="G119" i="3"/>
  <c r="G118" i="3"/>
  <c r="G117" i="3"/>
  <c r="K116" i="3"/>
  <c r="J116" i="3"/>
  <c r="I116" i="3"/>
  <c r="H116" i="3"/>
  <c r="G116" i="3"/>
  <c r="G115" i="3"/>
  <c r="G114" i="3"/>
  <c r="G113" i="3"/>
  <c r="G112" i="3"/>
  <c r="G111" i="3"/>
  <c r="G110" i="3"/>
  <c r="K109" i="3"/>
  <c r="J109" i="3"/>
  <c r="I109" i="3"/>
  <c r="H109" i="3"/>
  <c r="G109" i="3"/>
  <c r="G108" i="3"/>
  <c r="G107" i="3"/>
  <c r="K106" i="3"/>
  <c r="J106" i="3"/>
  <c r="I106" i="3"/>
  <c r="H106" i="3"/>
  <c r="G106" i="3"/>
  <c r="G105" i="3"/>
  <c r="G104" i="3"/>
  <c r="K103" i="3"/>
  <c r="J103" i="3"/>
  <c r="I103" i="3"/>
  <c r="H103" i="3"/>
  <c r="G103" i="3"/>
  <c r="K102" i="3"/>
  <c r="J102" i="3"/>
  <c r="I102" i="3"/>
  <c r="H102" i="3"/>
  <c r="G102" i="3"/>
  <c r="G101" i="3"/>
  <c r="K100" i="3"/>
  <c r="J100" i="3"/>
  <c r="I100" i="3"/>
  <c r="H100" i="3"/>
  <c r="G100" i="3"/>
  <c r="K99" i="3"/>
  <c r="J99" i="3"/>
  <c r="I99" i="3"/>
  <c r="H99" i="3"/>
  <c r="G99" i="3"/>
  <c r="G98" i="3"/>
  <c r="G97" i="3"/>
  <c r="G96" i="3"/>
  <c r="K95" i="3"/>
  <c r="J95" i="3"/>
  <c r="I95" i="3"/>
  <c r="H95" i="3"/>
  <c r="G95" i="3"/>
  <c r="K94" i="3"/>
  <c r="J94" i="3"/>
  <c r="I94" i="3"/>
  <c r="H94" i="3"/>
  <c r="G94" i="3"/>
  <c r="K93" i="3"/>
  <c r="J93" i="3"/>
  <c r="I93" i="3"/>
  <c r="H93" i="3"/>
  <c r="G93" i="3"/>
  <c r="G91" i="3"/>
  <c r="G90" i="3"/>
  <c r="G89" i="3"/>
  <c r="K85" i="3"/>
  <c r="J85" i="3"/>
  <c r="I85" i="3"/>
  <c r="H85" i="3"/>
  <c r="G85" i="3"/>
  <c r="K84" i="3"/>
  <c r="J84" i="3"/>
  <c r="I84" i="3"/>
  <c r="H84" i="3"/>
  <c r="G84" i="3"/>
  <c r="K83" i="3"/>
  <c r="K86" i="3" s="1"/>
  <c r="J83" i="3"/>
  <c r="J86" i="3" s="1"/>
  <c r="I83" i="3"/>
  <c r="I86" i="3" s="1"/>
  <c r="H83" i="3"/>
  <c r="H86" i="3" s="1"/>
  <c r="G86" i="3" s="1"/>
  <c r="G83" i="3"/>
  <c r="K82" i="3"/>
  <c r="J82" i="3"/>
  <c r="I82" i="3"/>
  <c r="H82" i="3"/>
  <c r="G82" i="3"/>
  <c r="K81" i="3"/>
  <c r="J81" i="3"/>
  <c r="I81" i="3"/>
  <c r="H81" i="3"/>
  <c r="G81" i="3"/>
  <c r="K80" i="3"/>
  <c r="J80" i="3"/>
  <c r="I80" i="3"/>
  <c r="H80" i="3"/>
  <c r="G80" i="3"/>
  <c r="K79" i="3"/>
  <c r="J79" i="3"/>
  <c r="I79" i="3"/>
  <c r="H79" i="3"/>
  <c r="G79" i="3"/>
  <c r="K76" i="3"/>
  <c r="J76" i="3"/>
  <c r="I76" i="3"/>
  <c r="H76" i="3"/>
  <c r="G76" i="3"/>
  <c r="K75" i="3"/>
  <c r="J75" i="3"/>
  <c r="I75" i="3"/>
  <c r="H75" i="3"/>
  <c r="G75" i="3"/>
  <c r="K74" i="3"/>
  <c r="J74" i="3"/>
  <c r="I74" i="3"/>
  <c r="H74" i="3"/>
  <c r="G74" i="3"/>
  <c r="K73" i="3"/>
  <c r="J73" i="3"/>
  <c r="I73" i="3"/>
  <c r="H73" i="3"/>
  <c r="G73" i="3"/>
  <c r="K72" i="3"/>
  <c r="J72" i="3"/>
  <c r="I72" i="3"/>
  <c r="H72" i="3"/>
  <c r="G72" i="3"/>
  <c r="K71" i="3"/>
  <c r="J71" i="3"/>
  <c r="I71" i="3"/>
  <c r="H71" i="3"/>
  <c r="G71" i="3"/>
  <c r="K70" i="3"/>
  <c r="J70" i="3"/>
  <c r="I70" i="3"/>
  <c r="H70" i="3"/>
  <c r="G70" i="3"/>
  <c r="K69" i="3"/>
  <c r="J69" i="3"/>
  <c r="I69" i="3"/>
  <c r="H69" i="3"/>
  <c r="G69" i="3"/>
  <c r="J68" i="3"/>
  <c r="I68" i="3"/>
  <c r="H68" i="3"/>
  <c r="G68" i="3"/>
  <c r="K67" i="3"/>
  <c r="I67" i="3"/>
  <c r="H67" i="3"/>
  <c r="G67" i="3"/>
  <c r="K66" i="3"/>
  <c r="J66" i="3"/>
  <c r="H66" i="3"/>
  <c r="G66" i="3"/>
  <c r="G65" i="3"/>
  <c r="K64" i="3"/>
  <c r="J64" i="3"/>
  <c r="I64" i="3"/>
  <c r="H64" i="3"/>
  <c r="G64" i="3"/>
  <c r="K62" i="3"/>
  <c r="J62" i="3"/>
  <c r="I62" i="3"/>
  <c r="H62" i="3"/>
  <c r="G62" i="3"/>
  <c r="K60" i="3"/>
  <c r="J60" i="3"/>
  <c r="I60" i="3"/>
  <c r="H60" i="3"/>
  <c r="G60" i="3"/>
  <c r="K57" i="3"/>
  <c r="J57" i="3"/>
  <c r="I57" i="3"/>
  <c r="H57" i="3"/>
  <c r="G57" i="3"/>
  <c r="K54" i="3"/>
  <c r="J54" i="3"/>
  <c r="I54" i="3"/>
  <c r="H54" i="3"/>
  <c r="G54" i="3"/>
  <c r="G53" i="3"/>
  <c r="K52" i="3"/>
  <c r="K87" i="3" s="1"/>
  <c r="J52" i="3"/>
  <c r="J87" i="3" s="1"/>
  <c r="I52" i="3"/>
  <c r="I87" i="3" s="1"/>
  <c r="H52" i="3"/>
  <c r="H87" i="3" s="1"/>
  <c r="G87" i="3" s="1"/>
  <c r="G52" i="3"/>
  <c r="K49" i="3"/>
  <c r="J49" i="3"/>
  <c r="I49" i="3"/>
  <c r="H49" i="3"/>
  <c r="G49" i="3"/>
  <c r="G48" i="3"/>
  <c r="G47" i="3"/>
  <c r="G46" i="3"/>
  <c r="G45" i="3"/>
  <c r="G44" i="3"/>
  <c r="G43" i="3"/>
  <c r="G42" i="3"/>
  <c r="K39" i="3"/>
  <c r="J39" i="3"/>
  <c r="I39" i="3"/>
  <c r="H39" i="3"/>
  <c r="G39" i="3"/>
  <c r="G38" i="3"/>
  <c r="G37" i="3"/>
  <c r="G36" i="3"/>
  <c r="G35" i="3"/>
  <c r="G34" i="3"/>
  <c r="K33" i="3"/>
  <c r="J33" i="3"/>
  <c r="I33" i="3"/>
  <c r="H33" i="3"/>
  <c r="G33" i="3"/>
  <c r="G32" i="3"/>
  <c r="G31" i="3"/>
  <c r="G30" i="3"/>
  <c r="G29" i="3"/>
  <c r="G28" i="3"/>
  <c r="K27" i="3"/>
  <c r="J27" i="3"/>
  <c r="I27" i="3"/>
  <c r="H27" i="3"/>
  <c r="G27" i="3"/>
  <c r="G25" i="3"/>
  <c r="K23" i="3"/>
  <c r="J23" i="3"/>
  <c r="I23" i="3"/>
  <c r="H23" i="3"/>
  <c r="G23" i="3"/>
  <c r="K20" i="3"/>
  <c r="J20" i="3"/>
  <c r="I20" i="3"/>
  <c r="H20" i="3"/>
  <c r="G20" i="3"/>
  <c r="K17" i="3"/>
  <c r="J17" i="3"/>
  <c r="I17" i="3"/>
  <c r="H17" i="3"/>
  <c r="G17" i="3"/>
  <c r="G16" i="3"/>
  <c r="K15" i="3"/>
  <c r="K50" i="3" s="1"/>
  <c r="J15" i="3"/>
  <c r="J50" i="3" s="1"/>
  <c r="I15" i="3"/>
  <c r="I50" i="3" s="1"/>
  <c r="H15" i="3"/>
  <c r="H50" i="3" s="1"/>
  <c r="G50" i="3" s="1"/>
  <c r="G15" i="3"/>
  <c r="D9" i="3"/>
  <c r="F151" i="1" l="1"/>
  <c r="I148" i="1"/>
  <c r="F148" i="1"/>
  <c r="G146" i="1"/>
  <c r="G145" i="1"/>
  <c r="K144" i="1"/>
  <c r="J144" i="1"/>
  <c r="I144" i="1"/>
  <c r="H144" i="1"/>
  <c r="G144" i="1"/>
  <c r="G143" i="1"/>
  <c r="K142" i="1"/>
  <c r="J142" i="1"/>
  <c r="I142" i="1"/>
  <c r="H142" i="1"/>
  <c r="G142" i="1"/>
  <c r="G141" i="1"/>
  <c r="G140" i="1"/>
  <c r="G139" i="1"/>
  <c r="K138" i="1"/>
  <c r="J138" i="1"/>
  <c r="I138" i="1"/>
  <c r="H138" i="1"/>
  <c r="G138" i="1"/>
  <c r="G137" i="1"/>
  <c r="G136" i="1"/>
  <c r="K135" i="1"/>
  <c r="J135" i="1"/>
  <c r="I135" i="1"/>
  <c r="H135" i="1"/>
  <c r="G135" i="1"/>
  <c r="G134" i="1"/>
  <c r="K133" i="1"/>
  <c r="J133" i="1"/>
  <c r="I133" i="1"/>
  <c r="H133" i="1"/>
  <c r="G133" i="1"/>
  <c r="K132" i="1"/>
  <c r="J132" i="1"/>
  <c r="I132" i="1"/>
  <c r="H132" i="1"/>
  <c r="G132" i="1"/>
  <c r="G131" i="1"/>
  <c r="G130" i="1"/>
  <c r="G129" i="1"/>
  <c r="K128" i="1"/>
  <c r="J128" i="1"/>
  <c r="I128" i="1"/>
  <c r="H128" i="1"/>
  <c r="G128" i="1"/>
  <c r="G127" i="1"/>
  <c r="K126" i="1"/>
  <c r="J126" i="1"/>
  <c r="I126" i="1"/>
  <c r="H126" i="1"/>
  <c r="G126" i="1"/>
  <c r="G124" i="1"/>
  <c r="G123" i="1"/>
  <c r="K122" i="1"/>
  <c r="J122" i="1"/>
  <c r="I122" i="1"/>
  <c r="H122" i="1"/>
  <c r="G122" i="1"/>
  <c r="G121" i="1"/>
  <c r="K120" i="1"/>
  <c r="J120" i="1"/>
  <c r="I120" i="1"/>
  <c r="H120" i="1"/>
  <c r="G120" i="1"/>
  <c r="G119" i="1"/>
  <c r="G118" i="1"/>
  <c r="G117" i="1"/>
  <c r="K116" i="1"/>
  <c r="J116" i="1"/>
  <c r="I116" i="1"/>
  <c r="H116" i="1"/>
  <c r="G116" i="1"/>
  <c r="G115" i="1"/>
  <c r="G114" i="1"/>
  <c r="G113" i="1"/>
  <c r="G112" i="1"/>
  <c r="G111" i="1"/>
  <c r="G110" i="1"/>
  <c r="K109" i="1"/>
  <c r="J109" i="1"/>
  <c r="I109" i="1"/>
  <c r="H109" i="1"/>
  <c r="G109" i="1"/>
  <c r="G108" i="1"/>
  <c r="G107" i="1"/>
  <c r="K106" i="1"/>
  <c r="J106" i="1"/>
  <c r="I106" i="1"/>
  <c r="H106" i="1"/>
  <c r="G106" i="1"/>
  <c r="G105" i="1"/>
  <c r="G104" i="1"/>
  <c r="K103" i="1"/>
  <c r="J103" i="1"/>
  <c r="I103" i="1"/>
  <c r="H103" i="1"/>
  <c r="G103" i="1"/>
  <c r="K102" i="1"/>
  <c r="J102" i="1"/>
  <c r="I102" i="1"/>
  <c r="H102" i="1"/>
  <c r="G102" i="1"/>
  <c r="G101" i="1"/>
  <c r="K100" i="1"/>
  <c r="J100" i="1"/>
  <c r="I100" i="1"/>
  <c r="H100" i="1"/>
  <c r="G100" i="1"/>
  <c r="K99" i="1"/>
  <c r="J99" i="1"/>
  <c r="I99" i="1"/>
  <c r="H99" i="1"/>
  <c r="G99" i="1"/>
  <c r="G98" i="1"/>
  <c r="G97" i="1"/>
  <c r="G96" i="1"/>
  <c r="K95" i="1"/>
  <c r="J95" i="1"/>
  <c r="I95" i="1"/>
  <c r="H95" i="1"/>
  <c r="G95" i="1"/>
  <c r="K94" i="1"/>
  <c r="J94" i="1"/>
  <c r="I94" i="1"/>
  <c r="H94" i="1"/>
  <c r="G94" i="1"/>
  <c r="K93" i="1"/>
  <c r="J93" i="1"/>
  <c r="I93" i="1"/>
  <c r="H93" i="1"/>
  <c r="G93" i="1"/>
  <c r="G91" i="1"/>
  <c r="G90" i="1"/>
  <c r="G89" i="1"/>
  <c r="K85" i="1"/>
  <c r="J85" i="1"/>
  <c r="I85" i="1"/>
  <c r="H85" i="1"/>
  <c r="G85" i="1"/>
  <c r="K84" i="1"/>
  <c r="J84" i="1"/>
  <c r="I84" i="1"/>
  <c r="H84" i="1"/>
  <c r="G84" i="1"/>
  <c r="K83" i="1"/>
  <c r="K86" i="1" s="1"/>
  <c r="J83" i="1"/>
  <c r="J86" i="1" s="1"/>
  <c r="I83" i="1"/>
  <c r="I86" i="1" s="1"/>
  <c r="H83" i="1"/>
  <c r="H86" i="1" s="1"/>
  <c r="G86" i="1" s="1"/>
  <c r="G83" i="1"/>
  <c r="K82" i="1"/>
  <c r="J82" i="1"/>
  <c r="I82" i="1"/>
  <c r="H82" i="1"/>
  <c r="G82" i="1"/>
  <c r="K81" i="1"/>
  <c r="J81" i="1"/>
  <c r="I81" i="1"/>
  <c r="H81" i="1"/>
  <c r="G81" i="1"/>
  <c r="K80" i="1"/>
  <c r="J80" i="1"/>
  <c r="I80" i="1"/>
  <c r="H80" i="1"/>
  <c r="G80" i="1"/>
  <c r="K79" i="1"/>
  <c r="J79" i="1"/>
  <c r="I79" i="1"/>
  <c r="H79" i="1"/>
  <c r="G79" i="1"/>
  <c r="K76" i="1"/>
  <c r="J76" i="1"/>
  <c r="I76" i="1"/>
  <c r="H76" i="1"/>
  <c r="G76" i="1"/>
  <c r="K75" i="1"/>
  <c r="J75" i="1"/>
  <c r="I75" i="1"/>
  <c r="H75" i="1"/>
  <c r="G75" i="1"/>
  <c r="K74" i="1"/>
  <c r="J74" i="1"/>
  <c r="I74" i="1"/>
  <c r="H74" i="1"/>
  <c r="G74" i="1"/>
  <c r="K73" i="1"/>
  <c r="J73" i="1"/>
  <c r="I73" i="1"/>
  <c r="H73" i="1"/>
  <c r="G73" i="1"/>
  <c r="K72" i="1"/>
  <c r="J72" i="1"/>
  <c r="I72" i="1"/>
  <c r="H72" i="1"/>
  <c r="G72" i="1"/>
  <c r="K71" i="1"/>
  <c r="J71" i="1"/>
  <c r="I71" i="1"/>
  <c r="H71" i="1"/>
  <c r="G71" i="1"/>
  <c r="K70" i="1"/>
  <c r="J70" i="1"/>
  <c r="I70" i="1"/>
  <c r="H70" i="1"/>
  <c r="G70" i="1"/>
  <c r="K69" i="1"/>
  <c r="J69" i="1"/>
  <c r="I69" i="1"/>
  <c r="H69" i="1"/>
  <c r="G69" i="1"/>
  <c r="J68" i="1"/>
  <c r="I68" i="1"/>
  <c r="H68" i="1"/>
  <c r="G68" i="1"/>
  <c r="K67" i="1"/>
  <c r="I67" i="1"/>
  <c r="H67" i="1"/>
  <c r="G67" i="1"/>
  <c r="K66" i="1"/>
  <c r="J66" i="1"/>
  <c r="H66" i="1"/>
  <c r="G66" i="1"/>
  <c r="G65" i="1"/>
  <c r="K64" i="1"/>
  <c r="J64" i="1"/>
  <c r="I64" i="1"/>
  <c r="H64" i="1"/>
  <c r="G64" i="1"/>
  <c r="K62" i="1"/>
  <c r="J62" i="1"/>
  <c r="I62" i="1"/>
  <c r="H62" i="1"/>
  <c r="G62" i="1"/>
  <c r="K60" i="1"/>
  <c r="J60" i="1"/>
  <c r="I60" i="1"/>
  <c r="H60" i="1"/>
  <c r="G60" i="1"/>
  <c r="K57" i="1"/>
  <c r="J57" i="1"/>
  <c r="I57" i="1"/>
  <c r="H57" i="1"/>
  <c r="G57" i="1"/>
  <c r="K54" i="1"/>
  <c r="J54" i="1"/>
  <c r="I54" i="1"/>
  <c r="H54" i="1"/>
  <c r="G54" i="1"/>
  <c r="G53" i="1"/>
  <c r="K52" i="1"/>
  <c r="K87" i="1" s="1"/>
  <c r="J52" i="1"/>
  <c r="J87" i="1" s="1"/>
  <c r="I52" i="1"/>
  <c r="I87" i="1" s="1"/>
  <c r="H52" i="1"/>
  <c r="H87" i="1" s="1"/>
  <c r="G87" i="1" s="1"/>
  <c r="G52" i="1"/>
  <c r="K49" i="1"/>
  <c r="J49" i="1"/>
  <c r="I49" i="1"/>
  <c r="H49" i="1"/>
  <c r="G49" i="1"/>
  <c r="G48" i="1"/>
  <c r="G47" i="1"/>
  <c r="G46" i="1"/>
  <c r="G45" i="1"/>
  <c r="G44" i="1"/>
  <c r="G43" i="1"/>
  <c r="G42" i="1"/>
  <c r="K39" i="1"/>
  <c r="J39" i="1"/>
  <c r="I39" i="1"/>
  <c r="H39" i="1"/>
  <c r="G39" i="1"/>
  <c r="G38" i="1"/>
  <c r="G37" i="1"/>
  <c r="G36" i="1"/>
  <c r="G35" i="1"/>
  <c r="G34" i="1"/>
  <c r="K33" i="1"/>
  <c r="J33" i="1"/>
  <c r="I33" i="1"/>
  <c r="H33" i="1"/>
  <c r="G33" i="1"/>
  <c r="G32" i="1"/>
  <c r="G31" i="1"/>
  <c r="G30" i="1"/>
  <c r="G29" i="1"/>
  <c r="G28" i="1"/>
  <c r="K27" i="1"/>
  <c r="J27" i="1"/>
  <c r="I27" i="1"/>
  <c r="H27" i="1"/>
  <c r="G27" i="1"/>
  <c r="G25" i="1"/>
  <c r="K23" i="1"/>
  <c r="J23" i="1"/>
  <c r="I23" i="1"/>
  <c r="H23" i="1"/>
  <c r="G23" i="1"/>
  <c r="K20" i="1"/>
  <c r="J20" i="1"/>
  <c r="I20" i="1"/>
  <c r="H20" i="1"/>
  <c r="G20" i="1"/>
  <c r="K17" i="1"/>
  <c r="J17" i="1"/>
  <c r="I17" i="1"/>
  <c r="H17" i="1"/>
  <c r="G17" i="1"/>
  <c r="G16" i="1"/>
  <c r="K15" i="1"/>
  <c r="K50" i="1" s="1"/>
  <c r="J15" i="1"/>
  <c r="J50" i="1" s="1"/>
  <c r="I15" i="1"/>
  <c r="I50" i="1" s="1"/>
  <c r="H15" i="1"/>
  <c r="H50" i="1" s="1"/>
  <c r="G50" i="1" s="1"/>
  <c r="G15" i="1"/>
  <c r="D9" i="1"/>
  <c r="F151" i="14"/>
  <c r="I148" i="14"/>
  <c r="F148" i="14"/>
  <c r="G146" i="14"/>
  <c r="G145" i="14"/>
  <c r="K144" i="14"/>
  <c r="J144" i="14"/>
  <c r="I144" i="14"/>
  <c r="H144" i="14"/>
  <c r="G144" i="14"/>
  <c r="G143" i="14"/>
  <c r="K142" i="14"/>
  <c r="J142" i="14"/>
  <c r="I142" i="14"/>
  <c r="H142" i="14"/>
  <c r="G142" i="14"/>
  <c r="G141" i="14"/>
  <c r="G140" i="14"/>
  <c r="G139" i="14"/>
  <c r="K138" i="14"/>
  <c r="J138" i="14"/>
  <c r="I138" i="14"/>
  <c r="H138" i="14"/>
  <c r="G138" i="14"/>
  <c r="G137" i="14"/>
  <c r="G136" i="14"/>
  <c r="K135" i="14"/>
  <c r="J135" i="14"/>
  <c r="I135" i="14"/>
  <c r="H135" i="14"/>
  <c r="G135" i="14"/>
  <c r="G134" i="14"/>
  <c r="K133" i="14"/>
  <c r="J133" i="14"/>
  <c r="I133" i="14"/>
  <c r="H133" i="14"/>
  <c r="G133" i="14"/>
  <c r="K132" i="14"/>
  <c r="J132" i="14"/>
  <c r="I132" i="14"/>
  <c r="H132" i="14"/>
  <c r="G132" i="14"/>
  <c r="G131" i="14"/>
  <c r="G130" i="14"/>
  <c r="G129" i="14"/>
  <c r="K128" i="14"/>
  <c r="J128" i="14"/>
  <c r="I128" i="14"/>
  <c r="H128" i="14"/>
  <c r="G128" i="14"/>
  <c r="G127" i="14"/>
  <c r="K126" i="14"/>
  <c r="J126" i="14"/>
  <c r="I126" i="14"/>
  <c r="H126" i="14"/>
  <c r="G126" i="14"/>
  <c r="G124" i="14"/>
  <c r="G123" i="14"/>
  <c r="K122" i="14"/>
  <c r="J122" i="14"/>
  <c r="I122" i="14"/>
  <c r="H122" i="14"/>
  <c r="G122" i="14"/>
  <c r="G121" i="14"/>
  <c r="K120" i="14"/>
  <c r="J120" i="14"/>
  <c r="I120" i="14"/>
  <c r="H120" i="14"/>
  <c r="G120" i="14"/>
  <c r="G119" i="14"/>
  <c r="G118" i="14"/>
  <c r="G117" i="14"/>
  <c r="K116" i="14"/>
  <c r="J116" i="14"/>
  <c r="I116" i="14"/>
  <c r="H116" i="14"/>
  <c r="G116" i="14"/>
  <c r="G115" i="14"/>
  <c r="G114" i="14"/>
  <c r="G113" i="14"/>
  <c r="G112" i="14"/>
  <c r="G111" i="14"/>
  <c r="G110" i="14"/>
  <c r="K109" i="14"/>
  <c r="J109" i="14"/>
  <c r="I109" i="14"/>
  <c r="H109" i="14"/>
  <c r="G109" i="14"/>
  <c r="G108" i="14"/>
  <c r="G107" i="14"/>
  <c r="K106" i="14"/>
  <c r="J106" i="14"/>
  <c r="I106" i="14"/>
  <c r="H106" i="14"/>
  <c r="G106" i="14"/>
  <c r="G105" i="14"/>
  <c r="G104" i="14"/>
  <c r="K103" i="14"/>
  <c r="J103" i="14"/>
  <c r="I103" i="14"/>
  <c r="H103" i="14"/>
  <c r="G103" i="14"/>
  <c r="K102" i="14"/>
  <c r="J102" i="14"/>
  <c r="I102" i="14"/>
  <c r="H102" i="14"/>
  <c r="G102" i="14"/>
  <c r="G101" i="14"/>
  <c r="K100" i="14"/>
  <c r="J100" i="14"/>
  <c r="I100" i="14"/>
  <c r="H100" i="14"/>
  <c r="G100" i="14"/>
  <c r="K99" i="14"/>
  <c r="J99" i="14"/>
  <c r="I99" i="14"/>
  <c r="H99" i="14"/>
  <c r="G99" i="14"/>
  <c r="G98" i="14"/>
  <c r="G97" i="14"/>
  <c r="G96" i="14"/>
  <c r="K95" i="14"/>
  <c r="J95" i="14"/>
  <c r="I95" i="14"/>
  <c r="H95" i="14"/>
  <c r="G95" i="14"/>
  <c r="K94" i="14"/>
  <c r="J94" i="14"/>
  <c r="I94" i="14"/>
  <c r="H94" i="14"/>
  <c r="G94" i="14"/>
  <c r="K93" i="14"/>
  <c r="J93" i="14"/>
  <c r="I93" i="14"/>
  <c r="H93" i="14"/>
  <c r="G93" i="14"/>
  <c r="G91" i="14"/>
  <c r="G90" i="14"/>
  <c r="G89" i="14"/>
  <c r="K85" i="14"/>
  <c r="J85" i="14"/>
  <c r="I85" i="14"/>
  <c r="H85" i="14"/>
  <c r="G85" i="14"/>
  <c r="K84" i="14"/>
  <c r="J84" i="14"/>
  <c r="I84" i="14"/>
  <c r="H84" i="14"/>
  <c r="G84" i="14"/>
  <c r="K83" i="14"/>
  <c r="K86" i="14" s="1"/>
  <c r="J83" i="14"/>
  <c r="J86" i="14" s="1"/>
  <c r="I83" i="14"/>
  <c r="I86" i="14" s="1"/>
  <c r="H83" i="14"/>
  <c r="H86" i="14" s="1"/>
  <c r="G86" i="14" s="1"/>
  <c r="G83" i="14"/>
  <c r="K82" i="14"/>
  <c r="J82" i="14"/>
  <c r="I82" i="14"/>
  <c r="H82" i="14"/>
  <c r="G82" i="14"/>
  <c r="K81" i="14"/>
  <c r="J81" i="14"/>
  <c r="I81" i="14"/>
  <c r="H81" i="14"/>
  <c r="G81" i="14"/>
  <c r="K80" i="14"/>
  <c r="J80" i="14"/>
  <c r="I80" i="14"/>
  <c r="H80" i="14"/>
  <c r="G80" i="14"/>
  <c r="K79" i="14"/>
  <c r="J79" i="14"/>
  <c r="I79" i="14"/>
  <c r="H79" i="14"/>
  <c r="G79" i="14"/>
  <c r="K76" i="14"/>
  <c r="J76" i="14"/>
  <c r="I76" i="14"/>
  <c r="H76" i="14"/>
  <c r="G76" i="14"/>
  <c r="K75" i="14"/>
  <c r="J75" i="14"/>
  <c r="I75" i="14"/>
  <c r="H75" i="14"/>
  <c r="G75" i="14"/>
  <c r="K74" i="14"/>
  <c r="J74" i="14"/>
  <c r="I74" i="14"/>
  <c r="H74" i="14"/>
  <c r="G74" i="14"/>
  <c r="K73" i="14"/>
  <c r="J73" i="14"/>
  <c r="I73" i="14"/>
  <c r="H73" i="14"/>
  <c r="G73" i="14"/>
  <c r="K72" i="14"/>
  <c r="J72" i="14"/>
  <c r="I72" i="14"/>
  <c r="H72" i="14"/>
  <c r="G72" i="14"/>
  <c r="K71" i="14"/>
  <c r="J71" i="14"/>
  <c r="I71" i="14"/>
  <c r="H71" i="14"/>
  <c r="G71" i="14"/>
  <c r="K70" i="14"/>
  <c r="J70" i="14"/>
  <c r="I70" i="14"/>
  <c r="H70" i="14"/>
  <c r="G70" i="14"/>
  <c r="K69" i="14"/>
  <c r="J69" i="14"/>
  <c r="I69" i="14"/>
  <c r="H69" i="14"/>
  <c r="G69" i="14"/>
  <c r="J68" i="14"/>
  <c r="I68" i="14"/>
  <c r="H68" i="14"/>
  <c r="G68" i="14"/>
  <c r="K67" i="14"/>
  <c r="I67" i="14"/>
  <c r="H67" i="14"/>
  <c r="G67" i="14"/>
  <c r="K66" i="14"/>
  <c r="J66" i="14"/>
  <c r="H66" i="14"/>
  <c r="G66" i="14"/>
  <c r="G65" i="14"/>
  <c r="K64" i="14"/>
  <c r="J64" i="14"/>
  <c r="I64" i="14"/>
  <c r="H64" i="14"/>
  <c r="G64" i="14"/>
  <c r="G62" i="14"/>
  <c r="K60" i="14"/>
  <c r="J60" i="14"/>
  <c r="I60" i="14"/>
  <c r="H60" i="14"/>
  <c r="G60" i="14"/>
  <c r="K57" i="14"/>
  <c r="J57" i="14"/>
  <c r="I57" i="14"/>
  <c r="H57" i="14"/>
  <c r="G57" i="14"/>
  <c r="K54" i="14"/>
  <c r="J54" i="14"/>
  <c r="I54" i="14"/>
  <c r="H54" i="14"/>
  <c r="G54" i="14"/>
  <c r="G53" i="14"/>
  <c r="K52" i="14"/>
  <c r="K87" i="14" s="1"/>
  <c r="J52" i="14"/>
  <c r="J87" i="14" s="1"/>
  <c r="I52" i="14"/>
  <c r="I87" i="14" s="1"/>
  <c r="H52" i="14"/>
  <c r="H87" i="14" s="1"/>
  <c r="G87" i="14" s="1"/>
  <c r="G52" i="14"/>
  <c r="K49" i="14"/>
  <c r="J49" i="14"/>
  <c r="I49" i="14"/>
  <c r="H49" i="14"/>
  <c r="G49" i="14"/>
  <c r="G48" i="14"/>
  <c r="G47" i="14"/>
  <c r="G46" i="14"/>
  <c r="G45" i="14"/>
  <c r="G44" i="14"/>
  <c r="G43" i="14"/>
  <c r="G42" i="14"/>
  <c r="K39" i="14"/>
  <c r="J39" i="14"/>
  <c r="I39" i="14"/>
  <c r="H39" i="14"/>
  <c r="G39" i="14"/>
  <c r="G38" i="14"/>
  <c r="G37" i="14"/>
  <c r="G36" i="14"/>
  <c r="G35" i="14"/>
  <c r="G34" i="14"/>
  <c r="K33" i="14"/>
  <c r="J33" i="14"/>
  <c r="I33" i="14"/>
  <c r="H33" i="14"/>
  <c r="G33" i="14"/>
  <c r="G32" i="14"/>
  <c r="G31" i="14"/>
  <c r="G30" i="14"/>
  <c r="G29" i="14"/>
  <c r="G28" i="14"/>
  <c r="K27" i="14"/>
  <c r="J27" i="14"/>
  <c r="I27" i="14"/>
  <c r="H27" i="14"/>
  <c r="G27" i="14"/>
  <c r="G25" i="14"/>
  <c r="K23" i="14"/>
  <c r="J23" i="14"/>
  <c r="I23" i="14"/>
  <c r="H23" i="14"/>
  <c r="G23" i="14"/>
  <c r="K20" i="14"/>
  <c r="J20" i="14"/>
  <c r="I20" i="14"/>
  <c r="H20" i="14"/>
  <c r="G20" i="14"/>
  <c r="K17" i="14"/>
  <c r="J17" i="14"/>
  <c r="I17" i="14"/>
  <c r="H17" i="14"/>
  <c r="G17" i="14"/>
  <c r="G16" i="14"/>
  <c r="K15" i="14"/>
  <c r="K50" i="14" s="1"/>
  <c r="J15" i="14"/>
  <c r="J50" i="14" s="1"/>
  <c r="I15" i="14"/>
  <c r="I50" i="14" s="1"/>
  <c r="H15" i="14"/>
  <c r="H50" i="14" s="1"/>
  <c r="G50" i="14" s="1"/>
  <c r="G15" i="14"/>
  <c r="D9" i="14"/>
</calcChain>
</file>

<file path=xl/sharedStrings.xml><?xml version="1.0" encoding="utf-8"?>
<sst xmlns="http://schemas.openxmlformats.org/spreadsheetml/2006/main" count="5270" uniqueCount="352">
  <si>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</si>
  <si>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</si>
  <si>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</si>
  <si>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</si>
  <si>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</si>
  <si>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</si>
  <si>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</si>
  <si>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</si>
  <si>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</si>
  <si>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</si>
  <si>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</si>
  <si>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</si>
  <si>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</si>
  <si>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</si>
  <si>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</si>
  <si>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</si>
  <si>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</si>
  <si>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</si>
  <si>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</si>
  <si>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</si>
  <si>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</si>
  <si>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</si>
  <si>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</si>
  <si>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</si>
  <si>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</si>
  <si>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</si>
  <si>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</si>
  <si>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</si>
  <si>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</si>
  <si>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</si>
  <si>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</si>
  <si>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</si>
  <si>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</si>
  <si>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</si>
  <si>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</si>
  <si>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</si>
  <si>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</si>
  <si>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</si>
  <si>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</si>
  <si>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</si>
  <si>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</si>
  <si>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</si>
  <si>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АО "Региональные электрические сети"</t>
  </si>
  <si>
    <t>5406291470</t>
  </si>
  <si>
    <t>546050001</t>
  </si>
  <si>
    <t>26320181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</si>
  <si>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</si>
  <si>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</si>
  <si>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</si>
  <si>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</si>
  <si>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</si>
  <si>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</si>
  <si>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</si>
  <si>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</si>
  <si>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</si>
  <si>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</si>
  <si>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</si>
  <si>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</si>
  <si>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</si>
  <si>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</si>
  <si>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</si>
  <si>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</si>
  <si>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</si>
  <si>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</si>
  <si>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</si>
  <si>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</si>
  <si>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</si>
  <si>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</si>
  <si>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</si>
  <si>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</si>
  <si>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</si>
  <si>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</si>
  <si>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</si>
  <si>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</si>
  <si>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</si>
  <si>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</si>
  <si>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</si>
  <si>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</si>
  <si>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</si>
  <si>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</si>
  <si>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</si>
  <si>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</si>
  <si>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</si>
  <si>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</si>
  <si>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</si>
  <si>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</si>
  <si>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</si>
  <si>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</si>
  <si>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</si>
  <si>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</si>
  <si>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</si>
  <si>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</si>
  <si>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</si>
  <si>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</si>
  <si>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</si>
  <si>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</si>
  <si>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</si>
  <si>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</si>
  <si>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</si>
  <si>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</si>
  <si>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</si>
  <si>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</si>
  <si>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</si>
  <si>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</si>
  <si>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</si>
  <si>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</si>
  <si>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</si>
  <si>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</si>
  <si>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</si>
  <si>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</si>
  <si>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</si>
  <si>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</si>
  <si>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</si>
  <si>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</si>
  <si>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</si>
  <si>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</si>
  <si>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</si>
  <si>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</si>
  <si>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</si>
  <si>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</si>
  <si>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</si>
  <si>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</si>
  <si>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</si>
  <si>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</si>
  <si>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</si>
  <si>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</si>
  <si>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</si>
  <si>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</si>
  <si>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</si>
  <si>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</si>
  <si>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</si>
  <si>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</si>
  <si>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</si>
  <si>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</si>
  <si>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</si>
  <si>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</si>
  <si>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</si>
  <si>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</si>
  <si>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</si>
  <si>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</si>
  <si>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</si>
  <si>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</si>
  <si>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</si>
  <si>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</si>
  <si>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</si>
  <si>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</si>
  <si>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</si>
  <si>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</si>
  <si>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</si>
  <si>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</si>
  <si>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</si>
  <si>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</si>
  <si>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</si>
  <si>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</si>
  <si>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</si>
  <si>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</si>
  <si>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</si>
  <si>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</si>
  <si>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</si>
  <si>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</si>
  <si>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</si>
  <si>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</si>
  <si>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</si>
  <si>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</si>
  <si>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</si>
  <si>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</si>
  <si>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</si>
  <si>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</si>
  <si>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</si>
  <si>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</si>
  <si>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</si>
  <si>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</si>
  <si>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</si>
  <si>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</si>
  <si>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</si>
  <si>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</si>
  <si>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</si>
  <si>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</si>
  <si>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</si>
  <si>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</si>
  <si>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</si>
  <si>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</si>
  <si>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</si>
  <si>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</si>
  <si>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</si>
  <si>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</si>
  <si>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</si>
  <si>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</si>
  <si>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</si>
  <si>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</si>
  <si>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</si>
  <si>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</si>
  <si>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</si>
  <si>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</si>
  <si>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</si>
  <si>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</si>
  <si>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</si>
  <si>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</si>
  <si>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</si>
  <si>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</si>
  <si>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</si>
  <si>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</si>
  <si>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</si>
  <si>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</si>
  <si>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</si>
  <si>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</si>
  <si>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</si>
  <si>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</si>
  <si>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</si>
  <si>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</si>
  <si>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</si>
  <si>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</si>
  <si>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</si>
  <si>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</si>
  <si>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</si>
  <si>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</si>
  <si>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</si>
  <si>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</si>
  <si>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</si>
  <si>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</si>
  <si>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</si>
  <si>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</si>
  <si>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</si>
  <si>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</si>
  <si>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</si>
  <si>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</si>
  <si>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</si>
  <si>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</si>
  <si>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</si>
  <si>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</si>
  <si>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</si>
  <si>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</si>
  <si>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</si>
  <si>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</si>
  <si>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</si>
  <si>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</si>
  <si>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</si>
  <si>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</si>
  <si>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</si>
  <si>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</si>
  <si>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</si>
  <si>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</si>
  <si>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</si>
  <si>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</si>
  <si>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</si>
  <si>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</si>
  <si>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</si>
  <si>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</si>
  <si>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</si>
  <si>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</si>
  <si>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</si>
  <si>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</si>
  <si>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</si>
  <si>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</si>
  <si>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</si>
  <si>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</si>
  <si>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</si>
  <si>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</si>
  <si>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</si>
  <si>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</si>
  <si>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</si>
  <si>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</si>
  <si>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</si>
  <si>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</si>
  <si>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</si>
  <si>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</si>
  <si>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</si>
  <si>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</si>
  <si>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</si>
  <si>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</si>
  <si>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</si>
  <si>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</si>
  <si>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</si>
  <si>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</si>
  <si>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</si>
  <si>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</si>
  <si>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</si>
  <si>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</si>
  <si>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</si>
  <si>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</si>
  <si>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</si>
  <si>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</si>
  <si>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</si>
  <si>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</si>
  <si>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</si>
  <si>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</si>
  <si>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</si>
  <si>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</si>
  <si>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</si>
  <si>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</si>
  <si>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</si>
  <si>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</si>
  <si>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</si>
  <si>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</si>
  <si>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</si>
  <si>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</si>
  <si>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</si>
  <si>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</si>
  <si>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</si>
  <si>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</si>
  <si>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</si>
  <si>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</si>
  <si>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</si>
  <si>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</si>
  <si>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</si>
  <si>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</si>
  <si>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</si>
  <si>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</si>
  <si>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</si>
  <si>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</si>
  <si>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</si>
  <si>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</si>
  <si>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</si>
  <si>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</si>
  <si>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</si>
  <si>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</si>
  <si>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</si>
  <si>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</si>
  <si>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</si>
  <si>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</si>
  <si>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</si>
  <si>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</si>
  <si>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</si>
  <si>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</si>
  <si>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</si>
  <si>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</si>
  <si>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</si>
  <si>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</si>
  <si>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</si>
  <si>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</si>
  <si>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</si>
  <si>
    <t>потери общие</t>
  </si>
  <si>
    <t>строка ф46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</si>
  <si>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</si>
  <si>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</si>
  <si>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</si>
  <si>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</si>
  <si>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</si>
  <si>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</si>
  <si>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</si>
  <si>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</si>
  <si>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</si>
  <si>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</si>
  <si>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</si>
  <si>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</si>
  <si>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</si>
  <si>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отпуск с потерями</t>
  </si>
  <si>
    <t>доля</t>
  </si>
  <si>
    <t>потери собственные</t>
  </si>
  <si>
    <t>собств потребление</t>
  </si>
  <si>
    <t>собств с потерями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</si>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</sst>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#,##0.000000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  <font>
      <sz val="9"/>
      <color theme="1" tint="0.1499984740745262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49" fontId="2" fillId="0" borderId="0" xfId="4" applyFont="1" applyBorder="1" applyAlignment="1">
      <alignment horizontal="right" vertical="center"/>
    </xf>
    <xf numFmtId="0" fontId="2" fillId="0" borderId="5" xfId="1" applyFont="1" applyBorder="1" applyAlignment="1" applyProtection="1">
      <alignment vertical="center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5" xfId="4" applyFont="1" applyBorder="1" applyAlignment="1" applyProtection="1">
      <alignment vertical="center"/>
    </xf>
    <xf numFmtId="49" fontId="2" fillId="0" borderId="8" xfId="4" applyNumberFormat="1" applyFont="1" applyBorder="1" applyAlignment="1" applyProtection="1">
      <alignment vertical="center"/>
    </xf>
    <xf numFmtId="49" fontId="2" fillId="3" borderId="4" xfId="4" applyFont="1" applyFill="1" applyBorder="1" applyAlignment="1">
      <alignment vertical="center" wrapText="1"/>
    </xf>
    <xf numFmtId="49" fontId="2" fillId="0" borderId="4" xfId="4" applyFont="1" applyBorder="1" applyAlignment="1">
      <alignment horizontal="center" vertical="center" wrapText="1"/>
    </xf>
    <xf numFmtId="164" fontId="2" fillId="4" borderId="4" xfId="4" applyNumberFormat="1" applyFont="1" applyFill="1" applyBorder="1" applyAlignment="1" applyProtection="1">
      <alignment horizontal="right" vertical="center"/>
    </xf>
    <xf numFmtId="0" fontId="7" fillId="0" borderId="0" xfId="1" applyFont="1" applyProtection="1"/>
    <xf numFmtId="49" fontId="8" fillId="0" borderId="0" xfId="4" applyFont="1" applyBorder="1" applyAlignment="1">
      <alignment horizontal="center" vertical="center" wrapText="1"/>
    </xf>
    <xf numFmtId="49" fontId="2" fillId="0" borderId="4" xfId="4" applyFont="1" applyBorder="1" applyAlignment="1">
      <alignment horizontal="left" vertical="center" wrapText="1" indent="1"/>
    </xf>
    <xf numFmtId="164" fontId="2" fillId="5" borderId="4" xfId="4" applyNumberFormat="1" applyFont="1" applyFill="1" applyBorder="1" applyAlignment="1" applyProtection="1">
      <alignment horizontal="right" vertical="center"/>
      <protection locked="0"/>
    </xf>
    <xf numFmtId="49" fontId="8" fillId="0" borderId="7" xfId="4" applyNumberFormat="1" applyFont="1" applyBorder="1" applyAlignment="1" applyProtection="1">
      <alignment vertical="center"/>
    </xf>
    <xf numFmtId="49" fontId="2" fillId="0" borderId="1" xfId="4" applyFont="1" applyFill="1" applyBorder="1" applyAlignment="1" applyProtection="1">
      <alignment horizontal="left" vertical="center" wrapText="1" indent="1"/>
    </xf>
    <xf numFmtId="49" fontId="8" fillId="0" borderId="1" xfId="4" applyFont="1" applyFill="1" applyBorder="1" applyAlignment="1" applyProtection="1">
      <alignment horizontal="center" vertical="center" wrapText="1"/>
    </xf>
    <xf numFmtId="165" fontId="2" fillId="0" borderId="1" xfId="4" applyNumberFormat="1" applyFont="1" applyFill="1" applyBorder="1" applyAlignment="1" applyProtection="1">
      <alignment horizontal="right" vertical="center"/>
    </xf>
    <xf numFmtId="49" fontId="9" fillId="6" borderId="7" xfId="0" applyNumberFormat="1" applyFont="1" applyFill="1" applyBorder="1" applyAlignment="1" applyProtection="1">
      <alignment horizontal="center" vertical="top"/>
    </xf>
    <xf numFmtId="0" fontId="9" fillId="6" borderId="9" xfId="0" applyFont="1" applyFill="1" applyBorder="1" applyAlignment="1" applyProtection="1">
      <alignment horizontal="left" vertical="center" indent="1"/>
    </xf>
    <xf numFmtId="0" fontId="9" fillId="6" borderId="9" xfId="0" applyFont="1" applyFill="1" applyBorder="1" applyAlignment="1" applyProtection="1">
      <alignment horizontal="center" vertical="top"/>
    </xf>
    <xf numFmtId="0" fontId="9" fillId="6" borderId="10" xfId="0" applyFont="1" applyFill="1" applyBorder="1" applyAlignment="1" applyProtection="1">
      <alignment horizontal="center" vertical="top"/>
    </xf>
    <xf numFmtId="49" fontId="8" fillId="0" borderId="0" xfId="4" applyFont="1" applyBorder="1" applyAlignment="1" applyProtection="1">
      <alignment vertical="center"/>
    </xf>
    <xf numFmtId="0" fontId="10" fillId="7" borderId="0" xfId="6" applyFont="1" applyFill="1" applyBorder="1" applyAlignment="1" applyProtection="1">
      <alignment horizontal="center" vertical="center" wrapText="1"/>
    </xf>
    <xf numFmtId="0" fontId="2" fillId="7" borderId="7" xfId="6" applyFont="1" applyFill="1" applyBorder="1" applyAlignment="1" applyProtection="1">
      <alignment horizontal="left" vertical="center"/>
    </xf>
    <xf numFmtId="0" fontId="0" fillId="8" borderId="8" xfId="7" applyNumberFormat="1" applyFont="1" applyFill="1" applyBorder="1" applyAlignment="1" applyProtection="1">
      <alignment horizontal="left" vertical="center" wrapText="1" indent="2"/>
    </xf>
    <xf numFmtId="0" fontId="2" fillId="0" borderId="7" xfId="4" applyNumberFormat="1" applyFont="1" applyBorder="1" applyAlignment="1">
      <alignment horizontal="center" vertical="center" wrapText="1"/>
    </xf>
    <xf numFmtId="164" fontId="2" fillId="4" borderId="7" xfId="4" applyNumberFormat="1" applyFont="1" applyFill="1" applyBorder="1" applyAlignment="1" applyProtection="1">
      <alignment horizontal="right" vertical="center"/>
    </xf>
    <xf numFmtId="164" fontId="2" fillId="5" borderId="7" xfId="4" applyNumberFormat="1" applyFont="1" applyFill="1" applyBorder="1" applyAlignment="1" applyProtection="1">
      <alignment horizontal="right" vertical="center"/>
      <protection locked="0"/>
    </xf>
    <xf numFmtId="164" fontId="2" fillId="5" borderId="8" xfId="4" applyNumberFormat="1" applyFont="1" applyFill="1" applyBorder="1" applyAlignment="1" applyProtection="1">
      <alignment horizontal="right" vertical="center"/>
      <protection locked="0"/>
    </xf>
    <xf numFmtId="49" fontId="11" fillId="0" borderId="0" xfId="1" applyNumberFormat="1" applyFont="1" applyAlignment="1" applyProtection="1">
      <alignment vertical="center"/>
    </xf>
    <xf numFmtId="49" fontId="8" fillId="0" borderId="0" xfId="4" applyNumberFormat="1" applyFont="1" applyAlignment="1" applyProtection="1">
      <alignment vertical="center"/>
    </xf>
    <xf numFmtId="165" fontId="2" fillId="0" borderId="4" xfId="4" applyNumberFormat="1" applyFont="1" applyFill="1" applyBorder="1" applyAlignment="1" applyProtection="1">
      <alignment horizontal="right" vertical="center"/>
    </xf>
    <xf numFmtId="49" fontId="2" fillId="3" borderId="4" xfId="4" applyFont="1" applyFill="1" applyBorder="1" applyAlignment="1">
      <alignment horizontal="left" vertical="center" wrapText="1"/>
    </xf>
    <xf numFmtId="49" fontId="2" fillId="0" borderId="4" xfId="4" applyFont="1" applyFill="1" applyBorder="1" applyAlignment="1" applyProtection="1">
      <alignment horizontal="center" vertical="center" wrapText="1"/>
    </xf>
    <xf numFmtId="49" fontId="2" fillId="0" borderId="4" xfId="4" applyFont="1" applyBorder="1" applyAlignment="1">
      <alignment horizontal="left" vertical="center" wrapText="1" indent="2"/>
    </xf>
    <xf numFmtId="49" fontId="2" fillId="0" borderId="4" xfId="4" applyFont="1" applyBorder="1" applyAlignment="1">
      <alignment horizontal="left" vertical="center" wrapText="1" indent="3"/>
    </xf>
    <xf numFmtId="0" fontId="9" fillId="6" borderId="7" xfId="0" applyFont="1" applyFill="1" applyBorder="1" applyAlignment="1" applyProtection="1">
      <alignment horizontal="center" vertical="top"/>
    </xf>
    <xf numFmtId="49" fontId="2" fillId="0" borderId="4" xfId="4" applyFont="1" applyFill="1" applyBorder="1" applyAlignment="1" applyProtection="1">
      <alignment horizontal="left" vertical="center" wrapText="1" indent="1"/>
    </xf>
    <xf numFmtId="164" fontId="2" fillId="0" borderId="4" xfId="4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8" applyNumberFormat="1" applyFont="1" applyFill="1" applyBorder="1" applyAlignment="1" applyProtection="1">
      <alignment horizontal="right" vertical="center"/>
    </xf>
    <xf numFmtId="49" fontId="2" fillId="0" borderId="4" xfId="4" applyFont="1" applyBorder="1" applyAlignment="1">
      <alignment horizontal="left" vertical="center" wrapText="1" indent="4"/>
    </xf>
    <xf numFmtId="0" fontId="8" fillId="0" borderId="0" xfId="1" applyFont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164" fontId="2" fillId="5" borderId="4" xfId="8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164" fontId="2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Protection="1"/>
    <xf numFmtId="0" fontId="7" fillId="0" borderId="0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0" fillId="0" borderId="13" xfId="0" applyBorder="1"/>
    <xf numFmtId="0" fontId="0" fillId="9" borderId="13" xfId="0" applyFill="1" applyBorder="1"/>
    <xf numFmtId="166" fontId="0" fillId="0" borderId="0" xfId="0" applyNumberFormat="1"/>
    <xf numFmtId="165" fontId="12" fillId="10" borderId="4" xfId="4" applyNumberFormat="1" applyFont="1" applyFill="1" applyBorder="1" applyAlignment="1" applyProtection="1">
      <alignment horizontal="right" vertical="center"/>
      <protection locked="0"/>
    </xf>
    <xf numFmtId="0" fontId="7" fillId="0" borderId="11" xfId="1" applyNumberFormat="1" applyFont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49" fontId="2" fillId="2" borderId="7" xfId="4" applyFont="1" applyFill="1" applyBorder="1" applyAlignment="1">
      <alignment horizontal="center" vertical="center"/>
    </xf>
    <xf numFmtId="49" fontId="2" fillId="2" borderId="9" xfId="4" applyFont="1" applyFill="1" applyBorder="1" applyAlignment="1">
      <alignment horizontal="center" vertical="center"/>
    </xf>
    <xf numFmtId="49" fontId="2" fillId="2" borderId="10" xfId="4" applyFont="1" applyFill="1" applyBorder="1" applyAlignment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</cellXfs>
  <cellStyles count="9">
    <cellStyle name="Обычный" xfId="0" builtinId="0"/>
    <cellStyle name="Обычный 10" xfId="4"/>
    <cellStyle name="Обычный_MINENERGO.340.PRIL79(v0.1)" xfId="6"/>
    <cellStyle name="Обычный_ЖКУ_проект3" xfId="7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Продажа" xfId="8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1.&#1071;&#1085;&#1074;&#1072;&#1088;&#1100;%202020/&#1088;&#1101;&#1089;/46EP.STX/46EP.STX(v1.0)%20%20&#1103;&#1085;&#1074;&#1072;&#1088;&#1100;%202020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10.&#1054;&#1082;&#1090;&#1103;&#1073;&#1088;&#1100;%202020/&#1088;&#1101;&#1089;/46EP.STX/46EP.STX(v1.0)%20&#1086;&#1082;&#1090;&#1103;&#1073;&#1088;&#1100;%202020.xlsb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11.&#1053;&#1086;&#1103;&#1073;&#1088;&#1100;%202020/&#1088;&#1101;&#1089;/46EP.STX/46EP.STX(v1.0)%20&#1085;&#1086;&#1103;&#1073;&#1088;&#1100;%202020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12.&#1044;&#1077;&#1082;&#1072;&#1073;&#1088;&#1100;%202020/&#1088;&#1101;&#1089;/46EP.STX/46EP.STX(v1.0)%20&#1076;&#1077;&#1082;&#1072;&#1073;&#1088;&#1100;%2020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2.&#1060;&#1077;&#1074;&#1088;&#1072;&#1083;&#1100;%202020/&#1088;&#1101;&#1089;/46EP.STX/46EP.STX(v1.0)&#1064;&#1040;&#1041;&#1051;&#1054;&#1053;%20&#1092;&#1077;&#1074;&#1088;%2020&#1075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3.&#1052;&#1072;&#1088;&#1090;%202020/&#1088;&#1101;&#1089;/46EP.STX/46EP.STX(v1.0)%20%20&#1084;&#1072;&#1088;&#1090;%202020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4.&#1040;&#1087;&#1088;&#1077;&#1083;&#1100;%202020/&#1088;&#1101;&#1089;/46EP.STX/46EP.STX(v1.0)%20%20&#1072;&#1087;&#1088;&#1077;&#1083;&#1100;%202020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5.&#1052;&#1072;&#1081;%202020/&#1088;&#1101;&#1089;/46EP.STX/46EP.STX(v1.0)%20%20&#1084;&#1072;&#1081;%20%202020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6.&#1048;&#1102;&#1085;&#1100;%202020/&#1088;&#1101;&#1089;/46EP.STX/46EP.STX(v1.0)%20%20&#1080;&#1102;&#1085;&#1100;%20%202020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7.&#1048;&#1102;&#1083;&#1100;%202020/&#1088;&#1101;&#1089;/46EP.STX/46EP.STX(v1.0)%20%20&#1080;&#1102;&#1083;&#1100;%20%202020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8.&#1040;&#1074;&#1075;&#1091;&#1089;&#1090;%202020/&#1088;&#1101;&#1089;/46EP.STX/46EP.STX(v1.0)%20&#1072;&#1074;&#1075;&#1091;&#1089;&#1090;%202020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9.&#1057;&#1077;&#1085;&#1090;&#1103;&#1073;&#1088;&#1100;%202020/&#1088;&#1101;&#1089;/46EP.STX/46EP.STX(v1.0)%20&#1089;&#1077;&#1085;&#1090;&#1103;&#1073;&#1088;&#1100;%202020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15">
          <cell r="G15" t="str">
            <v>ООО "Сибирские Энергетические Сети"</v>
          </cell>
        </row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сведения"/>
      <sheetName val="акт"/>
      <sheetName val="ведомость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>
        <row r="34">
          <cell r="G34">
            <v>1658.9720000000002</v>
          </cell>
          <cell r="H34"/>
          <cell r="I34">
            <v>244.25700000000001</v>
          </cell>
          <cell r="J34">
            <v>1382.0630000000001</v>
          </cell>
          <cell r="K34">
            <v>32.652000000000001</v>
          </cell>
        </row>
      </sheetData>
      <sheetData sheetId="4">
        <row r="7">
          <cell r="C7">
            <v>1941100</v>
          </cell>
        </row>
        <row r="8">
          <cell r="E8"/>
          <cell r="F8">
            <v>55383</v>
          </cell>
          <cell r="G8"/>
        </row>
        <row r="9">
          <cell r="E9">
            <v>244257</v>
          </cell>
          <cell r="F9">
            <v>1326680</v>
          </cell>
          <cell r="G9">
            <v>32652</v>
          </cell>
        </row>
        <row r="12">
          <cell r="G12">
            <v>5.9</v>
          </cell>
        </row>
      </sheetData>
      <sheetData sheetId="5">
        <row r="21">
          <cell r="F21">
            <v>794208.46</v>
          </cell>
        </row>
      </sheetData>
      <sheetData sheetId="6">
        <row r="11">
          <cell r="U11">
            <v>216117</v>
          </cell>
        </row>
        <row r="14">
          <cell r="U14">
            <v>66011</v>
          </cell>
        </row>
        <row r="15">
          <cell r="U15">
            <v>8270.2839894654044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abSelected="1" topLeftCell="C7" workbookViewId="0">
      <selection activeCell="L25" sqref="L25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22415.260000000002</v>
      </c>
      <c r="H15" s="23">
        <f>H16+H17+H20+H23</f>
        <v>0</v>
      </c>
      <c r="I15" s="23">
        <f>I16+I17+I20+I23</f>
        <v>22415.260000000002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22415.260000000002</v>
      </c>
      <c r="H23" s="23">
        <f>SUM(H24:H26)</f>
        <v>0</v>
      </c>
      <c r="I23" s="23">
        <f>SUM(I24:I26)</f>
        <v>22415.260000000002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22415.260000000002</v>
      </c>
      <c r="H25" s="42">
        <f>Лист1!H25+'Испр 2'!H25+Лист3!H25+Лист4!H25+Лист5!H25+Лист6!H25+Лист7!H25+Лист8!H25+Лист9!H25+Лист10!H25+Лист11!H25+Лист12!H25</f>
        <v>0</v>
      </c>
      <c r="I25" s="42">
        <f>Лист1!I25+'Испр 2'!I25+Лист3!I25+Лист4!I25+Лист5!I25+Лист6!I25+Лист7!I25+Лист8!I25+Лист9!I25+Лист10!I25+Лист11!I25+Лист12!I25</f>
        <v>22415.260000000002</v>
      </c>
      <c r="J25" s="42">
        <f>Лист1!J25+'Испр 2'!J25+Лист3!J25+Лист4!J25+Лист5!J25+Лист6!J25+Лист7!J25+Лист8!J25+Лист9!J25+Лист10!J25+Лист11!J25+Лист12!J25</f>
        <v>0</v>
      </c>
      <c r="K25" s="42">
        <f>Лист1!K25+'Испр 2'!K25+Лист3!K25+Лист4!K25+Лист5!K25+Лист6!K25+Лист7!K25+Лист8!K25+Лист9!K25+Лист10!K25+Лист11!K25+Лист12!K25</f>
        <v>0</v>
      </c>
      <c r="L25" s="19"/>
      <c r="M25" s="44"/>
      <c r="N25" s="45"/>
      <c r="O25" s="45"/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20388.297410916064</v>
      </c>
      <c r="H27" s="23">
        <f>H29+H30+H31</f>
        <v>0</v>
      </c>
      <c r="I27" s="23">
        <f>I28+I30+I31</f>
        <v>0</v>
      </c>
      <c r="J27" s="23">
        <f>J28+J29+J31</f>
        <v>19956.883394803128</v>
      </c>
      <c r="K27" s="23">
        <f>K28+K29+K30</f>
        <v>431.41401611293799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42">
        <f>Лист1!I28+'Испр 2'!I28+Лист3!I28+Лист4!I28+Лист5!I28+Лист6!I28+Лист7!I28+Лист8!I28+Лист9!I28+Лист10!I28+Лист11!I28+Лист12!I28</f>
        <v>0</v>
      </c>
      <c r="J28" s="42">
        <f>Лист1!J28+'Испр 2'!J28+Лист3!J28+Лист4!J28+Лист5!J28+Лист6!J28+Лист7!J28+Лист8!J28+Лист9!J28+Лист10!J28+Лист11!J28+Лист12!J28</f>
        <v>0</v>
      </c>
      <c r="K28" s="42">
        <f>Лист1!K28+'Испр 2'!K28+Лист3!K28+Лист4!K28+Лист5!K28+Лист6!K28+Лист7!K28+Лист8!K28+Лист9!K28+Лист10!K28+Лист11!K28+Лист12!K28</f>
        <v>0</v>
      </c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19956.883394803128</v>
      </c>
      <c r="H29" s="27"/>
      <c r="I29" s="46"/>
      <c r="J29" s="42">
        <f>Лист1!J29+'Испр 2'!J29+Лист3!J29+Лист4!J29+Лист5!J29+Лист6!J29+Лист7!J29+Лист8!J29+Лист9!J29+Лист10!J29+Лист11!J29+Лист12!J29</f>
        <v>19956.883394803128</v>
      </c>
      <c r="K29" s="42">
        <f>Лист1!K29+'Испр 2'!K29+Лист3!K29+Лист4!K29+Лист5!K29+Лист6!K29+Лист7!K29+Лист8!K29+Лист9!K29+Лист10!K29+Лист11!K29+Лист12!K29</f>
        <v>0</v>
      </c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431.41401611293799</v>
      </c>
      <c r="H30" s="27"/>
      <c r="I30" s="27"/>
      <c r="J30" s="46"/>
      <c r="K30" s="42">
        <f>Лист1!K30+'Испр 2'!K30+Лист3!K30+Лист4!K30+Лист5!K30+Лист6!K30+Лист7!K30+Лист8!K30+Лист9!K30+Лист10!K30+Лист11!K30+Лист12!K30</f>
        <v>431.41401611293799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20019.474999999999</v>
      </c>
      <c r="H33" s="23">
        <f>H34+H36+H39+H42</f>
        <v>0</v>
      </c>
      <c r="I33" s="23">
        <f>I34+I36+I39+I42</f>
        <v>2234.7440000000001</v>
      </c>
      <c r="J33" s="23">
        <f>J34+J36+J39+J42</f>
        <v>17392.475999999999</v>
      </c>
      <c r="K33" s="23">
        <f>K34+K36+K39+K42</f>
        <v>392.255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20019.474999999999</v>
      </c>
      <c r="H34" s="42">
        <f>Лист1!H34+'Испр 2'!H34+Лист3!H34+Лист4!H34+Лист5!H34+Лист6!H34+Лист7!H34+Лист8!H34+Лист9!H34+Лист10!H34+Лист11!H34+Лист12!H34</f>
        <v>0</v>
      </c>
      <c r="I34" s="42">
        <f>Лист1!I34+'Испр 2'!I34+Лист3!I34+Лист4!I34+Лист5!I34+Лист6!I34+Лист7!I34+Лист8!I34+Лист9!I34+Лист10!I34+Лист11!I34+Лист12!I34</f>
        <v>2234.7440000000001</v>
      </c>
      <c r="J34" s="42">
        <f>Лист1!J34+'Испр 2'!J34+Лист3!J34+Лист4!J34+Лист5!J34+Лист6!J34+Лист7!J34+Лист8!J34+Лист9!J34+Лист10!J34+Лист11!J34+Лист12!J34</f>
        <v>17392.475999999999</v>
      </c>
      <c r="K34" s="42">
        <f>Лист1!K34+'Испр 2'!K34+Лист3!K34+Лист4!K34+Лист5!K34+Лист6!K34+Лист7!K34+Лист8!K34+Лист9!K34+Лист10!K34+Лист11!K34+Лист12!K34</f>
        <v>392.255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42">
        <f>Лист1!H42+'Испр 2'!H42+Лист3!H42+Лист4!H42+Лист5!H42+Лист6!H42+Лист7!H42+Лист8!H42+Лист9!H42+Лист10!H42+Лист11!H42+Лист12!H42</f>
        <v>0</v>
      </c>
      <c r="I42" s="42">
        <f>Лист1!I42+'Испр 2'!I42+Лист3!I42+Лист4!I42+Лист5!I42+Лист6!I42+Лист7!I42+Лист8!I42+Лист9!I42+Лист10!I42+Лист11!I42+Лист12!I42</f>
        <v>0</v>
      </c>
      <c r="J42" s="42">
        <f>Лист1!J42+'Испр 2'!J42+Лист3!J42+Лист4!J42+Лист5!J42+Лист6!J42+Лист7!J42+Лист8!J42+Лист9!J42+Лист10!J42+Лист11!J42+Лист12!J42</f>
        <v>0</v>
      </c>
      <c r="K42" s="42">
        <f>Лист1!K42+'Испр 2'!K42+Лист3!K42+Лист4!K42+Лист5!K42+Лист6!K42+Лист7!K42+Лист8!K42+Лист9!K42+Лист10!K42+Лист11!K42+Лист12!K42</f>
        <v>0</v>
      </c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20388.297410916064</v>
      </c>
      <c r="H43" s="42">
        <f>Лист1!H43+'Испр 2'!H43+Лист3!H43+Лист4!H43+Лист5!H43+Лист6!H43+Лист7!H43+Лист8!H43+Лист9!H43+Лист10!H43+Лист11!H43+Лист12!H43</f>
        <v>0</v>
      </c>
      <c r="I43" s="42">
        <f>Лист1!I43+'Испр 2'!I43+Лист3!I43+Лист4!I43+Лист5!I43+Лист6!I43+Лист7!I43+Лист8!I43+Лист9!I43+Лист10!I43+Лист11!I43+Лист12!I43</f>
        <v>19956.883394803128</v>
      </c>
      <c r="J43" s="42">
        <f>Лист1!J43+'Испр 2'!J43+Лист3!J43+Лист4!J43+Лист5!J43+Лист6!J43+Лист7!J43+Лист8!J43+Лист9!J43+Лист10!J43+Лист11!J43+Лист12!J43</f>
        <v>431.41401611293799</v>
      </c>
      <c r="K43" s="42">
        <f>Лист1!K43+'Испр 2'!K43+Лист3!K43+Лист4!K43+Лист5!K43+Лист6!K43+Лист7!K43+Лист8!K43+Лист9!K43+Лист10!K43+Лист11!K43+Лист12!K43</f>
        <v>2.0361490271625371E-13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42">
        <f>Лист1!H44+'Испр 2'!H44+Лист3!H44+Лист4!H44+Лист5!H44+Лист6!H44+Лист7!H44+Лист8!H44+Лист9!H44+Лист10!H44+Лист11!H44+Лист12!H44</f>
        <v>0</v>
      </c>
      <c r="I44" s="42">
        <f>Лист1!I44+'Испр 2'!I44+Лист3!I44+Лист4!I44+Лист5!I44+Лист6!I44+Лист7!I44+Лист8!I44+Лист9!I44+Лист10!I44+Лист11!I44+Лист12!I44</f>
        <v>0</v>
      </c>
      <c r="J44" s="42">
        <f>Лист1!J44+'Испр 2'!J44+Лист3!J44+Лист4!J44+Лист5!J44+Лист6!J44+Лист7!J44+Лист8!J44+Лист9!J44+Лист10!J44+Лист11!J44+Лист12!J44</f>
        <v>0</v>
      </c>
      <c r="K44" s="42">
        <f>Лист1!K44+'Испр 2'!K44+Лист3!K44+Лист4!K44+Лист5!K44+Лист6!K44+Лист7!K44+Лист8!K44+Лист9!K44+Лист10!K44+Лист11!K44+Лист12!K44</f>
        <v>0</v>
      </c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422.25699999999995</v>
      </c>
      <c r="H45" s="42">
        <f>Лист1!H45+'Испр 2'!H45+Лист3!H45+Лист4!H45+Лист5!H45+Лист6!H45+Лист7!H45+Лист8!H45+Лист9!H45+Лист10!H45+Лист11!H45+Лист12!H45</f>
        <v>0</v>
      </c>
      <c r="I45" s="42">
        <f>Лист1!I45+'Испр 2'!I45+Лист3!I45+Лист4!I45+Лист5!I45+Лист6!I45+Лист7!I45+Лист8!I45+Лист9!I45+Лист10!I45+Лист11!I45+Лист12!I45</f>
        <v>0</v>
      </c>
      <c r="J45" s="42">
        <f>Лист1!J45+'Испр 2'!J45+Лист3!J45+Лист4!J45+Лист5!J45+Лист6!J45+Лист7!J45+Лист8!J45+Лист9!J45+Лист10!J45+Лист11!J45+Лист12!J45</f>
        <v>422.25699999999995</v>
      </c>
      <c r="K45" s="42">
        <f>Лист1!K45+'Испр 2'!K45+Лист3!K45+Лист4!K45+Лист5!K45+Лист6!K45+Лист7!K45+Лист8!K45+Лист9!K45+Лист10!K45+Лист11!K45+Лист12!K45</f>
        <v>0</v>
      </c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1973.5279999999998</v>
      </c>
      <c r="H46" s="42">
        <f>Лист1!H46+'Испр 2'!H46+Лист3!H46+Лист4!H46+Лист5!H46+Лист6!H46+Лист7!H46+Лист8!H46+Лист9!H46+Лист10!H46+Лист11!H46+Лист12!H46</f>
        <v>0</v>
      </c>
      <c r="I46" s="42">
        <f>Лист1!I46+'Испр 2'!I46+Лист3!I46+Лист4!I46+Лист5!I46+Лист6!I46+Лист7!I46+Лист8!I46+Лист9!I46+Лист10!I46+Лист11!I46+Лист12!I46</f>
        <v>223.63260519687284</v>
      </c>
      <c r="J46" s="42">
        <f>Лист1!J46+'Испр 2'!J46+Лист3!J46+Лист4!J46+Лист5!J46+Лист6!J46+Лист7!J46+Лист8!J46+Лист9!J46+Лист10!J46+Лист11!J46+Лист12!J46</f>
        <v>1710.7363786901892</v>
      </c>
      <c r="K46" s="42">
        <f>Лист1!K46+'Испр 2'!K46+Лист3!K46+Лист4!K46+Лист5!K46+Лист6!K46+Лист7!K46+Лист8!K46+Лист9!K46+Лист10!K46+Лист11!K46+Лист12!K46</f>
        <v>39.159016112937742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43.401136332624489</v>
      </c>
      <c r="H47" s="42">
        <f>Лист1!H47+'Испр 2'!H47+Лист3!H47+Лист4!H47+Лист5!H47+Лист6!H47+Лист7!H47+Лист8!H47+Лист9!H47+Лист10!H47+Лист11!H47+Лист12!H47</f>
        <v>0</v>
      </c>
      <c r="I47" s="42">
        <f>Лист1!I47+'Испр 2'!I47+Лист3!I47+Лист4!I47+Лист5!I47+Лист6!I47+Лист7!I47+Лист8!I47+Лист9!I47+Лист10!I47+Лист11!I47+Лист12!I47</f>
        <v>0</v>
      </c>
      <c r="J47" s="42">
        <f>Лист1!J47+'Испр 2'!J47+Лист3!J47+Лист4!J47+Лист5!J47+Лист6!J47+Лист7!J47+Лист8!J47+Лист9!J47+Лист10!J47+Лист11!J47+Лист12!J47</f>
        <v>43.401136332624489</v>
      </c>
      <c r="K47" s="42">
        <f>Лист1!K47+'Испр 2'!K47+Лист3!K47+Лист4!K47+Лист5!K47+Лист6!K47+Лист7!K47+Лист8!K47+Лист9!K47+Лист10!K47+Лист11!K47+Лист12!K47</f>
        <v>0</v>
      </c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1255.2061902231671</v>
      </c>
      <c r="H48" s="42">
        <f>Лист1!H48+'Испр 2'!H48+Лист3!H48+Лист4!H48+Лист5!H48+Лист6!H48+Лист7!H48+Лист8!H48+Лист9!H48+Лист10!H48+Лист11!H48+Лист12!H48</f>
        <v>0</v>
      </c>
      <c r="I48" s="42">
        <f>Лист1!I48+'Испр 2'!I48+Лист3!I48+Лист4!I48+Лист5!I48+Лист6!I48+Лист7!I48+Лист8!I48+Лист9!I48+Лист10!I48+Лист11!I48+Лист12!I48</f>
        <v>140.11678639744954</v>
      </c>
      <c r="J48" s="42">
        <f>Лист1!J48+'Испр 2'!J48+Лист3!J48+Лист4!J48+Лист5!J48+Лист6!J48+Лист7!J48+Лист8!J48+Лист9!J48+Лист10!J48+Лист11!J48+Лист12!J48</f>
        <v>1090.4953071200853</v>
      </c>
      <c r="K48" s="42">
        <f>Лист1!K48+'Испр 2'!K48+Лист3!K48+Лист4!K48+Лист5!K48+Лист6!K48+Лист7!K48+Лист8!K48+Лист9!K48+Лист10!K48+Лист11!K48+Лист12!K48</f>
        <v>24.59409670563231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718.32180977683265</v>
      </c>
      <c r="H49" s="23">
        <f>H46-H48</f>
        <v>0</v>
      </c>
      <c r="I49" s="23">
        <f>I46-I48</f>
        <v>83.5158187994233</v>
      </c>
      <c r="J49" s="23">
        <f>J46-J48</f>
        <v>620.24107157010394</v>
      </c>
      <c r="K49" s="23">
        <f>K46-K48</f>
        <v>14.564919407305432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39.533086419753083</v>
      </c>
      <c r="H52" s="23">
        <f>H53+H54+H57+H60</f>
        <v>0</v>
      </c>
      <c r="I52" s="23">
        <f>I53+I54+I57+I60</f>
        <v>39.533086419753083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39.533086419753083</v>
      </c>
      <c r="H60" s="23">
        <f>SUM(H61:H63)</f>
        <v>0</v>
      </c>
      <c r="I60" s="23">
        <f>SUM(I61:I63)</f>
        <v>39.533086419753083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39.533086419753083</v>
      </c>
      <c r="H62" s="42">
        <f>Лист1!H62+'Испр 2'!H62+Лист3!H62+Лист4!H62+Лист5!H62+Лист6!H62+Лист7!H62+Лист8!H62+Лист9!H62+Лист10!H62+Лист11!H62+Лист12!H62</f>
        <v>0</v>
      </c>
      <c r="I62" s="42">
        <f>Лист1!I62+'Испр 2'!I62+Лист3!I62+Лист4!I62+Лист5!I62+Лист6!I62+Лист7!I62+Лист8!I62+Лист9!I62+Лист10!I62+Лист11!I62+Лист12!I62</f>
        <v>39.533086419753083</v>
      </c>
      <c r="J62" s="42">
        <f>Лист1!J62+'Испр 2'!J62+Лист3!J62+Лист4!J62+Лист5!J62+Лист6!J62+Лист7!J62+Лист8!J62+Лист9!J62+Лист10!J62+Лист11!J62+Лист12!J62</f>
        <v>0</v>
      </c>
      <c r="K62" s="42">
        <f>Лист1!K62+'Испр 2'!K62+Лист3!K62+Лист4!K62+Лист5!K62+Лист6!K62+Лист7!K62+Лист8!K62+Лист9!K62+Лист10!K62+Лист11!K62+Лист12!K62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35.958196491915459</v>
      </c>
      <c r="H64" s="23">
        <f>H66+H67+H68</f>
        <v>0</v>
      </c>
      <c r="I64" s="23">
        <f>I65+I67+I68</f>
        <v>0</v>
      </c>
      <c r="J64" s="23">
        <f>J65+J66+J68</f>
        <v>35.197325211292991</v>
      </c>
      <c r="K64" s="23">
        <f>K65+K66+K67</f>
        <v>0.76087128062246556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35.197325211292991</v>
      </c>
      <c r="H66" s="42">
        <f t="shared" ref="H66:I68" si="1">H29/6804*12</f>
        <v>0</v>
      </c>
      <c r="I66" s="53"/>
      <c r="J66" s="42">
        <f>J29/6804*12</f>
        <v>35.197325211292991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0.76087128062246556</v>
      </c>
      <c r="H67" s="42">
        <f t="shared" si="1"/>
        <v>0</v>
      </c>
      <c r="I67" s="42">
        <f t="shared" si="1"/>
        <v>0</v>
      </c>
      <c r="J67" s="46"/>
      <c r="K67" s="42">
        <f>K30/6804*12</f>
        <v>0.76087128062246556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35.307716049382712</v>
      </c>
      <c r="H70" s="23">
        <f>H71+H73+H76+H79</f>
        <v>0</v>
      </c>
      <c r="I70" s="23">
        <f>I71+I73+I76+I79</f>
        <v>3.941347442680776</v>
      </c>
      <c r="J70" s="23">
        <f>J71+J73+J76+J79</f>
        <v>30.674560846560844</v>
      </c>
      <c r="K70" s="23">
        <f>K71+K73+K76+K79</f>
        <v>0.69180776014109346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35.307716049382712</v>
      </c>
      <c r="H71" s="42">
        <f>H34/6804*12</f>
        <v>0</v>
      </c>
      <c r="I71" s="42">
        <f t="shared" ref="I71:K75" si="2">I34/6804*12</f>
        <v>3.941347442680776</v>
      </c>
      <c r="J71" s="42">
        <f t="shared" si="2"/>
        <v>30.674560846560844</v>
      </c>
      <c r="K71" s="42">
        <f t="shared" si="2"/>
        <v>0.69180776014109346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35.958196491915459</v>
      </c>
      <c r="H80" s="42">
        <f t="shared" si="3"/>
        <v>0</v>
      </c>
      <c r="I80" s="42">
        <f t="shared" si="3"/>
        <v>35.197325211292991</v>
      </c>
      <c r="J80" s="42">
        <f t="shared" si="3"/>
        <v>0.76087128062246556</v>
      </c>
      <c r="K80" s="42">
        <f t="shared" si="3"/>
        <v>3.5910917586640868E-16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0.74472134038800697</v>
      </c>
      <c r="H82" s="42">
        <f t="shared" si="3"/>
        <v>0</v>
      </c>
      <c r="I82" s="42">
        <f t="shared" si="3"/>
        <v>0</v>
      </c>
      <c r="J82" s="42">
        <f t="shared" si="3"/>
        <v>0.74472134038800697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3.4806490299823629</v>
      </c>
      <c r="H83" s="42">
        <f t="shared" si="3"/>
        <v>0</v>
      </c>
      <c r="I83" s="42">
        <f t="shared" si="3"/>
        <v>0.39441376577931719</v>
      </c>
      <c r="J83" s="42">
        <f t="shared" si="3"/>
        <v>3.0171717437216743</v>
      </c>
      <c r="K83" s="42">
        <f t="shared" si="3"/>
        <v>6.9063520481371682E-2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7.654521399051939E-2</v>
      </c>
      <c r="H84" s="42">
        <f t="shared" si="3"/>
        <v>0</v>
      </c>
      <c r="I84" s="42">
        <f t="shared" si="3"/>
        <v>0</v>
      </c>
      <c r="J84" s="42">
        <f t="shared" si="3"/>
        <v>7.654521399051939E-2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2.21376753125779</v>
      </c>
      <c r="H85" s="42">
        <f t="shared" si="3"/>
        <v>0</v>
      </c>
      <c r="I85" s="42">
        <f t="shared" si="3"/>
        <v>0.24711955272918792</v>
      </c>
      <c r="J85" s="42">
        <f t="shared" si="3"/>
        <v>1.9232721465962701</v>
      </c>
      <c r="K85" s="42">
        <f t="shared" si="3"/>
        <v>4.3375831932332118E-2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1.2668814987245731</v>
      </c>
      <c r="H86" s="23">
        <f>H83-H85</f>
        <v>0</v>
      </c>
      <c r="I86" s="23">
        <f>I83-I85</f>
        <v>0.14729421305012927</v>
      </c>
      <c r="J86" s="23">
        <f>J83-J85</f>
        <v>1.0938995971254042</v>
      </c>
      <c r="K86" s="23">
        <f>K83-K85</f>
        <v>2.5687688549039564E-2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20019.474999999999</v>
      </c>
      <c r="H93" s="23">
        <f>SUM(H94:H95)</f>
        <v>0</v>
      </c>
      <c r="I93" s="23">
        <f>SUM(I94:I95)</f>
        <v>2234.7440000000001</v>
      </c>
      <c r="J93" s="23">
        <f>SUM(J94:J95)</f>
        <v>17392.475999999999</v>
      </c>
      <c r="K93" s="23">
        <f>SUM(K94:K95)</f>
        <v>392.255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20019.474999999999</v>
      </c>
      <c r="H94" s="55">
        <f>H34</f>
        <v>0</v>
      </c>
      <c r="I94" s="55">
        <f>I34</f>
        <v>2234.7440000000001</v>
      </c>
      <c r="J94" s="55">
        <f>J34</f>
        <v>17392.475999999999</v>
      </c>
      <c r="K94" s="55">
        <f>K34</f>
        <v>392.255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9584.0314899999994</v>
      </c>
      <c r="H126" s="56">
        <f>SUM( H127:H128)</f>
        <v>0</v>
      </c>
      <c r="I126" s="56">
        <f>SUM( I127:I128)</f>
        <v>1075.4293046375008</v>
      </c>
      <c r="J126" s="56">
        <f>SUM( J127:J128)</f>
        <v>8319.9380047543928</v>
      </c>
      <c r="K126" s="56">
        <f>SUM( K127:K128)</f>
        <v>188.66418060810608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9584.0314899999994</v>
      </c>
      <c r="H127" s="42">
        <f>Лист1!H127+'Испр 2'!H127+Лист3!H127+Лист4!H127+Лист5!H127+Лист6!H127+Лист7!H127+Лист8!H127+Лист9!H127+Лист10!H127+Лист11!H127+Лист12!H127</f>
        <v>0</v>
      </c>
      <c r="I127" s="42">
        <f>Лист1!I127+'Испр 2'!I127+Лист3!I127+Лист4!I127+Лист5!I127+Лист6!I127+Лист7!I127+Лист8!I127+Лист9!I127+Лист10!I127+Лист11!I127+Лист12!I127</f>
        <v>1075.4293046375008</v>
      </c>
      <c r="J127" s="42">
        <f>Лист1!J127+'Испр 2'!J127+Лист3!J127+Лист4!J127+Лист5!J127+Лист6!J127+Лист7!J127+Лист8!J127+Лист9!J127+Лист10!J127+Лист11!J127+Лист12!J127</f>
        <v>8319.9380047543928</v>
      </c>
      <c r="K127" s="42">
        <f>Лист1!K127+'Испр 2'!K127+Лист3!K127+Лист4!K127+Лист5!K127+Лист6!K127+Лист7!K127+Лист8!K127+Лист9!K127+Лист10!K127+Лист11!K127+Лист12!K127</f>
        <v>188.66418060810608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IF([1]Титульный!G45="","",[1]Титульный!G45)</f>
        <v>Генеральный директор</v>
      </c>
      <c r="G148" s="78"/>
      <c r="H148" s="68"/>
      <c r="I148" s="78" t="str">
        <f>IF([1]Титульный!G44="","",[1]Титульный!G44)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IF([1]Титульный!G46="","",[1]Титульный!G46)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3:K25 G89:K91 G15:K18 G52:K55 G42:K50 G79:K87 G20:K21 G64:K77 G27:K40 G93:K124 G60:K62 G57:K58 G126:K146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6" workbookViewId="0">
      <selection sqref="A1:XFD1048576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1861.02</v>
      </c>
      <c r="H15" s="23">
        <f>H16+H17+H20+H23</f>
        <v>0</v>
      </c>
      <c r="I15" s="23">
        <f>I16+I17+I20+I23</f>
        <v>1861.02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1861.02</v>
      </c>
      <c r="H23" s="23">
        <f>SUM(H24:H26)</f>
        <v>0</v>
      </c>
      <c r="I23" s="23">
        <f>SUM(I24:I26)</f>
        <v>1861.02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1861.02</v>
      </c>
      <c r="H25" s="42"/>
      <c r="I25" s="42">
        <v>1861.02</v>
      </c>
      <c r="J25" s="42"/>
      <c r="K25" s="43"/>
      <c r="L25" s="19"/>
      <c r="M25" s="44" t="s">
        <v>43</v>
      </c>
      <c r="N25" s="45" t="s">
        <v>44</v>
      </c>
      <c r="O25" s="45" t="s">
        <v>45</v>
      </c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1737.0710034384772</v>
      </c>
      <c r="H27" s="23">
        <f>H29+H30+H31</f>
        <v>0</v>
      </c>
      <c r="I27" s="23">
        <f>I28+I30+I31</f>
        <v>0</v>
      </c>
      <c r="J27" s="23">
        <f>J28+J29+J31</f>
        <v>1702.8662759864701</v>
      </c>
      <c r="K27" s="23">
        <f>K28+K29+K30</f>
        <v>34.204727452007148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27"/>
      <c r="J28" s="27"/>
      <c r="K28" s="27"/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1702.8662759864701</v>
      </c>
      <c r="H29" s="27"/>
      <c r="I29" s="46"/>
      <c r="J29" s="27">
        <v>1702.8662759864701</v>
      </c>
      <c r="K29" s="27"/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34.204727452007148</v>
      </c>
      <c r="H30" s="27"/>
      <c r="I30" s="27"/>
      <c r="J30" s="46"/>
      <c r="K30" s="27">
        <v>34.204727452007148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1678.9409999999998</v>
      </c>
      <c r="H33" s="23">
        <f>H34+H36+H39+H42</f>
        <v>0</v>
      </c>
      <c r="I33" s="23">
        <f>I34+I36+I39+I42</f>
        <v>143.43299999999999</v>
      </c>
      <c r="J33" s="23">
        <f>J34+J36+J39+J42</f>
        <v>1504.4869999999999</v>
      </c>
      <c r="K33" s="23">
        <f>K34+K36+K39+K42</f>
        <v>31.021000000000001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1678.9409999999998</v>
      </c>
      <c r="H34" s="27"/>
      <c r="I34" s="27">
        <v>143.43299999999999</v>
      </c>
      <c r="J34" s="27">
        <v>1504.4869999999999</v>
      </c>
      <c r="K34" s="27">
        <v>31.021000000000001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27"/>
      <c r="I42" s="27"/>
      <c r="J42" s="27"/>
      <c r="K42" s="27"/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1737.0710034384774</v>
      </c>
      <c r="H43" s="27"/>
      <c r="I43" s="27">
        <v>1702.8662759864701</v>
      </c>
      <c r="J43" s="27">
        <v>34.204727452007148</v>
      </c>
      <c r="K43" s="27">
        <v>1.971756091734278E-13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9.7669999999999995</v>
      </c>
      <c r="H45" s="27"/>
      <c r="I45" s="27"/>
      <c r="J45" s="27">
        <v>9.7669999999999995</v>
      </c>
      <c r="K45" s="27"/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172.31200000000001</v>
      </c>
      <c r="H46" s="27">
        <v>0</v>
      </c>
      <c r="I46" s="27">
        <v>14.720724013529958</v>
      </c>
      <c r="J46" s="27">
        <v>154.4075485344631</v>
      </c>
      <c r="K46" s="27">
        <v>3.1837274520069503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0.99660290825885822</v>
      </c>
      <c r="H47" s="27"/>
      <c r="I47" s="27"/>
      <c r="J47" s="27">
        <v>0.99660290825885822</v>
      </c>
      <c r="K47" s="27"/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105.26835175345379</v>
      </c>
      <c r="H48" s="27">
        <v>0</v>
      </c>
      <c r="I48" s="27">
        <v>8.9931424017003199</v>
      </c>
      <c r="J48" s="27">
        <v>94.330215727948996</v>
      </c>
      <c r="K48" s="27">
        <v>1.9449936238044634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67.043648246546226</v>
      </c>
      <c r="H49" s="23">
        <f>H46-H48</f>
        <v>0</v>
      </c>
      <c r="I49" s="23">
        <f>I46-I48</f>
        <v>5.7275816118296383</v>
      </c>
      <c r="J49" s="23">
        <f>J46-J48</f>
        <v>60.077332806514107</v>
      </c>
      <c r="K49" s="23">
        <f>K46-K48</f>
        <v>1.2387338282024869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3.2822222222222219</v>
      </c>
      <c r="H52" s="23">
        <f>H53+H54+H57+H60</f>
        <v>0</v>
      </c>
      <c r="I52" s="23">
        <f>I53+I54+I57+I60</f>
        <v>3.2822222222222219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3.2822222222222219</v>
      </c>
      <c r="H60" s="23">
        <f>SUM(H61:H63)</f>
        <v>0</v>
      </c>
      <c r="I60" s="23">
        <f>SUM(I61:I63)</f>
        <v>3.2822222222222219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3.2822222222222219</v>
      </c>
      <c r="H62" s="42">
        <f>H25/6804*12</f>
        <v>0</v>
      </c>
      <c r="I62" s="42">
        <f>I25/6804*12</f>
        <v>3.2822222222222219</v>
      </c>
      <c r="J62" s="42">
        <f>J25/6804*12</f>
        <v>0</v>
      </c>
      <c r="K62" s="42">
        <f>K25/6804*12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3.0636172900149514</v>
      </c>
      <c r="H64" s="23">
        <f>H66+H67+H68</f>
        <v>0</v>
      </c>
      <c r="I64" s="23">
        <f>I65+I67+I68</f>
        <v>0</v>
      </c>
      <c r="J64" s="23">
        <f>J65+J66+J68</f>
        <v>3.0032914920396303</v>
      </c>
      <c r="K64" s="23">
        <f>K65+K66+K67</f>
        <v>6.0325797975321241E-2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3.0032914920396303</v>
      </c>
      <c r="H66" s="42">
        <f t="shared" ref="H66:I68" si="1">H29/6804*12</f>
        <v>0</v>
      </c>
      <c r="I66" s="53"/>
      <c r="J66" s="42">
        <f>J29/6804*12</f>
        <v>3.0032914920396303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6.0325797975321241E-2</v>
      </c>
      <c r="H67" s="42">
        <f t="shared" si="1"/>
        <v>0</v>
      </c>
      <c r="I67" s="42">
        <f t="shared" si="1"/>
        <v>0</v>
      </c>
      <c r="J67" s="46"/>
      <c r="K67" s="42">
        <f>K30/6804*12</f>
        <v>6.0325797975321241E-2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2.9610952380952376</v>
      </c>
      <c r="H70" s="23">
        <f>H71+H73+H76+H79</f>
        <v>0</v>
      </c>
      <c r="I70" s="23">
        <f>I71+I73+I76+I79</f>
        <v>0.25296825396825395</v>
      </c>
      <c r="J70" s="23">
        <f>J71+J73+J76+J79</f>
        <v>2.6534162257495586</v>
      </c>
      <c r="K70" s="23">
        <f>K71+K73+K76+K79</f>
        <v>5.4710758377425041E-2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2.9610952380952376</v>
      </c>
      <c r="H71" s="42">
        <f>H34/6804*12</f>
        <v>0</v>
      </c>
      <c r="I71" s="42">
        <f t="shared" ref="I71:K75" si="2">I34/6804*12</f>
        <v>0.25296825396825395</v>
      </c>
      <c r="J71" s="42">
        <f t="shared" si="2"/>
        <v>2.6534162257495586</v>
      </c>
      <c r="K71" s="42">
        <f t="shared" si="2"/>
        <v>5.4710758377425041E-2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3.0636172900149519</v>
      </c>
      <c r="H80" s="42">
        <f t="shared" si="3"/>
        <v>0</v>
      </c>
      <c r="I80" s="42">
        <f t="shared" si="3"/>
        <v>3.0032914920396303</v>
      </c>
      <c r="J80" s="42">
        <f t="shared" si="3"/>
        <v>6.0325797975321241E-2</v>
      </c>
      <c r="K80" s="42">
        <f t="shared" si="3"/>
        <v>3.4775239713126594E-16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1.722574955908289E-2</v>
      </c>
      <c r="H82" s="42">
        <f t="shared" si="3"/>
        <v>0</v>
      </c>
      <c r="I82" s="42">
        <f t="shared" si="3"/>
        <v>0</v>
      </c>
      <c r="J82" s="42">
        <f t="shared" si="3"/>
        <v>1.722574955908289E-2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0.30390123456790125</v>
      </c>
      <c r="H83" s="42">
        <f t="shared" si="3"/>
        <v>0</v>
      </c>
      <c r="I83" s="42">
        <f t="shared" si="3"/>
        <v>2.5962476214338552E-2</v>
      </c>
      <c r="J83" s="42">
        <f t="shared" si="3"/>
        <v>0.27232371875566685</v>
      </c>
      <c r="K83" s="42">
        <f t="shared" si="3"/>
        <v>5.6150395978958566E-3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1.7576770868762933E-3</v>
      </c>
      <c r="H84" s="42">
        <f t="shared" si="3"/>
        <v>0</v>
      </c>
      <c r="I84" s="42">
        <f t="shared" si="3"/>
        <v>0</v>
      </c>
      <c r="J84" s="42">
        <f t="shared" si="3"/>
        <v>1.7576770868762933E-3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0.18565846870097671</v>
      </c>
      <c r="H85" s="42">
        <f t="shared" si="3"/>
        <v>0</v>
      </c>
      <c r="I85" s="42">
        <f t="shared" si="3"/>
        <v>1.5860921343386809E-2</v>
      </c>
      <c r="J85" s="42">
        <f t="shared" si="3"/>
        <v>0.16636722350608291</v>
      </c>
      <c r="K85" s="42">
        <f t="shared" si="3"/>
        <v>3.4303238515069898E-3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0.11824276586692456</v>
      </c>
      <c r="H86" s="23">
        <f>H83-H85</f>
        <v>0</v>
      </c>
      <c r="I86" s="23">
        <f>I83-I85</f>
        <v>1.0101554870951743E-2</v>
      </c>
      <c r="J86" s="23">
        <f>J83-J85</f>
        <v>0.10595649524958395</v>
      </c>
      <c r="K86" s="23">
        <f>K83-K85</f>
        <v>2.1847157463888668E-3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1678.9409999999998</v>
      </c>
      <c r="H93" s="23">
        <f>SUM(H94:H95)</f>
        <v>0</v>
      </c>
      <c r="I93" s="23">
        <f>SUM(I94:I95)</f>
        <v>143.43299999999999</v>
      </c>
      <c r="J93" s="23">
        <f>SUM(J94:J95)</f>
        <v>1504.4869999999999</v>
      </c>
      <c r="K93" s="23">
        <f>SUM(K94:K95)</f>
        <v>31.021000000000001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1678.9409999999998</v>
      </c>
      <c r="H94" s="55">
        <f>H34</f>
        <v>0</v>
      </c>
      <c r="I94" s="55">
        <f>I34</f>
        <v>143.43299999999999</v>
      </c>
      <c r="J94" s="55">
        <f>J34</f>
        <v>1504.4869999999999</v>
      </c>
      <c r="K94" s="55">
        <f>K34</f>
        <v>31.021000000000001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803.76831000000016</v>
      </c>
      <c r="H126" s="56">
        <f>SUM( H127:H128)</f>
        <v>0</v>
      </c>
      <c r="I126" s="56">
        <f>SUM( I127:I128)</f>
        <v>68.666439147194581</v>
      </c>
      <c r="J126" s="56">
        <f>SUM( J127:J128)</f>
        <v>720.25102335756299</v>
      </c>
      <c r="K126" s="56">
        <f>SUM( K127:K128)</f>
        <v>14.85084749524254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803.76831000000016</v>
      </c>
      <c r="H127" s="55">
        <v>0</v>
      </c>
      <c r="I127" s="55">
        <v>68.666439147194581</v>
      </c>
      <c r="J127" s="55">
        <v>720.25102335756299</v>
      </c>
      <c r="K127" s="55">
        <v>14.85084749524254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IF([9]Титульный!G45="","",[9]Титульный!G45)</f>
        <v>Генеральный директор</v>
      </c>
      <c r="G148" s="78"/>
      <c r="H148" s="68"/>
      <c r="I148" s="78" t="str">
        <f>IF([9]Титульный!G44="","",[9]Титульный!G44)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IF([9]Титульный!G46="","",[9]Титульный!G46)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9" workbookViewId="0">
      <selection sqref="A1:XFD1048576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2162.7199999999998</v>
      </c>
      <c r="H15" s="23">
        <f>H16+H17+H20+H23</f>
        <v>0</v>
      </c>
      <c r="I15" s="23">
        <f>I16+I17+I20+I23</f>
        <v>2162.7199999999998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2162.7199999999998</v>
      </c>
      <c r="H23" s="23">
        <f>SUM(H24:H26)</f>
        <v>0</v>
      </c>
      <c r="I23" s="23">
        <f>SUM(I24:I26)</f>
        <v>2162.7199999999998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2162.7199999999998</v>
      </c>
      <c r="H25" s="42"/>
      <c r="I25" s="42">
        <v>2162.7199999999998</v>
      </c>
      <c r="J25" s="42"/>
      <c r="K25" s="43"/>
      <c r="L25" s="19"/>
      <c r="M25" s="44" t="s">
        <v>43</v>
      </c>
      <c r="N25" s="45" t="s">
        <v>44</v>
      </c>
      <c r="O25" s="45" t="s">
        <v>45</v>
      </c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2023.6898515567439</v>
      </c>
      <c r="H27" s="23">
        <f>H29+H30+H31</f>
        <v>0</v>
      </c>
      <c r="I27" s="23">
        <f>I28+I30+I31</f>
        <v>0</v>
      </c>
      <c r="J27" s="23">
        <f>J28+J29+J31</f>
        <v>1980.1976678495034</v>
      </c>
      <c r="K27" s="23">
        <f>K28+K29+K30</f>
        <v>43.492183707240407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27"/>
      <c r="J28" s="27"/>
      <c r="K28" s="27"/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1980.1976678495034</v>
      </c>
      <c r="H29" s="27"/>
      <c r="I29" s="46"/>
      <c r="J29" s="27">
        <v>1980.1976678495034</v>
      </c>
      <c r="K29" s="27"/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43.492183707240407</v>
      </c>
      <c r="H30" s="27"/>
      <c r="I30" s="27"/>
      <c r="J30" s="46"/>
      <c r="K30" s="27">
        <v>43.492183707240407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1908.4059999999999</v>
      </c>
      <c r="H33" s="23">
        <f>H34+H36+H39+H42</f>
        <v>0</v>
      </c>
      <c r="I33" s="23">
        <f>I34+I36+I39+I42</f>
        <v>162.81399999999999</v>
      </c>
      <c r="J33" s="23">
        <f>J34+J36+J39+J42</f>
        <v>1706.7959999999998</v>
      </c>
      <c r="K33" s="23">
        <f>K34+K36+K39+K42</f>
        <v>38.795999999999999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1908.4059999999999</v>
      </c>
      <c r="H34" s="27"/>
      <c r="I34" s="27">
        <v>162.81399999999999</v>
      </c>
      <c r="J34" s="27">
        <v>1706.7959999999998</v>
      </c>
      <c r="K34" s="27">
        <v>38.795999999999999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27"/>
      <c r="I42" s="27"/>
      <c r="J42" s="27"/>
      <c r="K42" s="27"/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2023.6898515567439</v>
      </c>
      <c r="H43" s="27"/>
      <c r="I43" s="27">
        <v>1980.1976678495034</v>
      </c>
      <c r="J43" s="27">
        <v>43.492183707240407</v>
      </c>
      <c r="K43" s="27">
        <v>-8.5265128291212022E-14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23.305</v>
      </c>
      <c r="H45" s="27"/>
      <c r="I45" s="27"/>
      <c r="J45" s="27">
        <v>23.305</v>
      </c>
      <c r="K45" s="27"/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231.00899999999999</v>
      </c>
      <c r="H46" s="27">
        <v>0</v>
      </c>
      <c r="I46" s="27">
        <v>19.708332150496279</v>
      </c>
      <c r="J46" s="27">
        <v>206.6044841422632</v>
      </c>
      <c r="K46" s="27">
        <v>4.6961837072404933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2.7869928498621177</v>
      </c>
      <c r="H47" s="27"/>
      <c r="I47" s="27"/>
      <c r="J47" s="27">
        <v>2.7869928498621177</v>
      </c>
      <c r="K47" s="27"/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119.65563655685442</v>
      </c>
      <c r="H48" s="27">
        <v>0</v>
      </c>
      <c r="I48" s="27">
        <v>10.208316684378321</v>
      </c>
      <c r="J48" s="27">
        <v>107.01483953241234</v>
      </c>
      <c r="K48" s="27">
        <v>2.432480340063762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111.35336344314555</v>
      </c>
      <c r="H49" s="23">
        <f>H46-H48</f>
        <v>0</v>
      </c>
      <c r="I49" s="23">
        <f>I46-I48</f>
        <v>9.5000154661179579</v>
      </c>
      <c r="J49" s="23">
        <f>J46-J48</f>
        <v>99.589644609850865</v>
      </c>
      <c r="K49" s="23">
        <f>K46-K48</f>
        <v>2.2637033671767313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3.8143209876543205</v>
      </c>
      <c r="H52" s="23">
        <f>H53+H54+H57+H60</f>
        <v>0</v>
      </c>
      <c r="I52" s="23">
        <f>I53+I54+I57+I60</f>
        <v>3.8143209876543205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3.8143209876543205</v>
      </c>
      <c r="H60" s="23">
        <f>SUM(H61:H63)</f>
        <v>0</v>
      </c>
      <c r="I60" s="23">
        <f>SUM(I61:I63)</f>
        <v>3.8143209876543205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3.8143209876543205</v>
      </c>
      <c r="H62" s="42">
        <f>H25/6804*12</f>
        <v>0</v>
      </c>
      <c r="I62" s="42">
        <f>I25/6804*12</f>
        <v>3.8143209876543205</v>
      </c>
      <c r="J62" s="42">
        <f>J25/6804*12</f>
        <v>0</v>
      </c>
      <c r="K62" s="42">
        <f>K25/6804*12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3.5691179039801475</v>
      </c>
      <c r="H64" s="23">
        <f>H66+H67+H68</f>
        <v>0</v>
      </c>
      <c r="I64" s="23">
        <f>I65+I67+I68</f>
        <v>0</v>
      </c>
      <c r="J64" s="23">
        <f>J65+J66+J68</f>
        <v>3.4924121126093532</v>
      </c>
      <c r="K64" s="23">
        <f>K65+K66+K67</f>
        <v>7.6705791370794363E-2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3.4924121126093532</v>
      </c>
      <c r="H66" s="42">
        <f t="shared" ref="H66:I68" si="1">H29/6804*12</f>
        <v>0</v>
      </c>
      <c r="I66" s="53"/>
      <c r="J66" s="42">
        <f>J29/6804*12</f>
        <v>3.4924121126093532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7.6705791370794363E-2</v>
      </c>
      <c r="H67" s="42">
        <f t="shared" si="1"/>
        <v>0</v>
      </c>
      <c r="I67" s="42">
        <f t="shared" si="1"/>
        <v>0</v>
      </c>
      <c r="J67" s="46"/>
      <c r="K67" s="42">
        <f>K30/6804*12</f>
        <v>7.6705791370794363E-2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3.3657954144620805</v>
      </c>
      <c r="H70" s="23">
        <f>H71+H73+H76+H79</f>
        <v>0</v>
      </c>
      <c r="I70" s="23">
        <f>I71+I73+I76+I79</f>
        <v>0.28714991181657845</v>
      </c>
      <c r="J70" s="23">
        <f>J71+J73+J76+J79</f>
        <v>3.0102222222222217</v>
      </c>
      <c r="K70" s="23">
        <f>K71+K73+K76+K79</f>
        <v>6.8423280423280414E-2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3.3657954144620805</v>
      </c>
      <c r="H71" s="42">
        <f>H34/6804*12</f>
        <v>0</v>
      </c>
      <c r="I71" s="42">
        <f t="shared" ref="I71:K75" si="2">I34/6804*12</f>
        <v>0.28714991181657845</v>
      </c>
      <c r="J71" s="42">
        <f t="shared" si="2"/>
        <v>3.0102222222222217</v>
      </c>
      <c r="K71" s="42">
        <f t="shared" si="2"/>
        <v>6.8423280423280414E-2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3.5691179039801475</v>
      </c>
      <c r="H80" s="42">
        <f t="shared" si="3"/>
        <v>0</v>
      </c>
      <c r="I80" s="42">
        <f t="shared" si="3"/>
        <v>3.4924121126093532</v>
      </c>
      <c r="J80" s="42">
        <f t="shared" si="3"/>
        <v>7.6705791370794363E-2</v>
      </c>
      <c r="K80" s="42">
        <f t="shared" si="3"/>
        <v>-1.5037941497568257E-16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4.1102292768959436E-2</v>
      </c>
      <c r="H82" s="42">
        <f t="shared" si="3"/>
        <v>0</v>
      </c>
      <c r="I82" s="42">
        <f t="shared" si="3"/>
        <v>0</v>
      </c>
      <c r="J82" s="42">
        <f t="shared" si="3"/>
        <v>4.1102292768959436E-2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0.40742328042328041</v>
      </c>
      <c r="H83" s="42">
        <f t="shared" si="3"/>
        <v>0</v>
      </c>
      <c r="I83" s="42">
        <f t="shared" si="3"/>
        <v>3.4758963228388499E-2</v>
      </c>
      <c r="J83" s="42">
        <f t="shared" si="3"/>
        <v>0.36438180624737782</v>
      </c>
      <c r="K83" s="42">
        <f t="shared" si="3"/>
        <v>8.2825109475140983E-3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4.9153313048714599E-3</v>
      </c>
      <c r="H84" s="42">
        <f t="shared" si="3"/>
        <v>0</v>
      </c>
      <c r="I84" s="42">
        <f t="shared" si="3"/>
        <v>0</v>
      </c>
      <c r="J84" s="42">
        <f t="shared" si="3"/>
        <v>4.9153313048714599E-3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0.21103286870697427</v>
      </c>
      <c r="H85" s="42">
        <f t="shared" si="3"/>
        <v>0</v>
      </c>
      <c r="I85" s="42">
        <f t="shared" si="3"/>
        <v>1.8004085863101094E-2</v>
      </c>
      <c r="J85" s="42">
        <f t="shared" si="3"/>
        <v>0.18873869406069194</v>
      </c>
      <c r="K85" s="42">
        <f t="shared" si="3"/>
        <v>4.2900887831812378E-3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0.19639041171630614</v>
      </c>
      <c r="H86" s="23">
        <f>H83-H85</f>
        <v>0</v>
      </c>
      <c r="I86" s="23">
        <f>I83-I85</f>
        <v>1.6754877365287406E-2</v>
      </c>
      <c r="J86" s="23">
        <f>J83-J85</f>
        <v>0.17564311218668588</v>
      </c>
      <c r="K86" s="23">
        <f>K83-K85</f>
        <v>3.9924221643328605E-3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1908.4059999999999</v>
      </c>
      <c r="H93" s="23">
        <f>SUM(H94:H95)</f>
        <v>0</v>
      </c>
      <c r="I93" s="23">
        <f>SUM(I94:I95)</f>
        <v>162.81399999999999</v>
      </c>
      <c r="J93" s="23">
        <f>SUM(J94:J95)</f>
        <v>1706.7959999999998</v>
      </c>
      <c r="K93" s="23">
        <f>SUM(K94:K95)</f>
        <v>38.795999999999999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1908.4059999999999</v>
      </c>
      <c r="H94" s="55">
        <f>H34</f>
        <v>0</v>
      </c>
      <c r="I94" s="55">
        <f>I34</f>
        <v>162.81399999999999</v>
      </c>
      <c r="J94" s="55">
        <f>J34</f>
        <v>1706.7959999999998</v>
      </c>
      <c r="K94" s="55">
        <f>K34</f>
        <v>38.795999999999999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913.62165000000005</v>
      </c>
      <c r="H126" s="56">
        <f>SUM( H127:H128)</f>
        <v>0</v>
      </c>
      <c r="I126" s="56">
        <f>SUM( I127:I128)</f>
        <v>77.944837378995885</v>
      </c>
      <c r="J126" s="56">
        <f>SUM( J127:J128)</f>
        <v>817.10379119191623</v>
      </c>
      <c r="K126" s="56">
        <f>SUM( K127:K128)</f>
        <v>18.573021429087941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913.62165000000005</v>
      </c>
      <c r="H127" s="55">
        <v>0</v>
      </c>
      <c r="I127" s="55">
        <v>77.944837378995885</v>
      </c>
      <c r="J127" s="55">
        <v>817.10379119191623</v>
      </c>
      <c r="K127" s="55">
        <v>18.573021429087941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IF([10]Титульный!G45="","",[10]Титульный!G45)</f>
        <v>Генеральный директор</v>
      </c>
      <c r="G148" s="78"/>
      <c r="H148" s="68"/>
      <c r="I148" s="78" t="str">
        <f>IF([10]Титульный!G44="","",[10]Титульный!G44)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IF([10]Титульный!G46="","",[10]Титульный!G46)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9" workbookViewId="0">
      <selection sqref="A1:XFD1048576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2077.04</v>
      </c>
      <c r="H15" s="23">
        <f>H16+H17+H20+H23</f>
        <v>0</v>
      </c>
      <c r="I15" s="23">
        <f>I16+I17+I20+I23</f>
        <v>2077.04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2077.04</v>
      </c>
      <c r="H23" s="23">
        <f>SUM(H24:H26)</f>
        <v>0</v>
      </c>
      <c r="I23" s="23">
        <f>SUM(I24:I26)</f>
        <v>2077.04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2077.04</v>
      </c>
      <c r="H25" s="42"/>
      <c r="I25" s="42">
        <v>2077.04</v>
      </c>
      <c r="J25" s="42"/>
      <c r="K25" s="43"/>
      <c r="L25" s="19"/>
      <c r="M25" s="44" t="s">
        <v>43</v>
      </c>
      <c r="N25" s="45" t="s">
        <v>44</v>
      </c>
      <c r="O25" s="45" t="s">
        <v>45</v>
      </c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1937.0081952742644</v>
      </c>
      <c r="H27" s="23">
        <f>H29+H30+H31</f>
        <v>0</v>
      </c>
      <c r="I27" s="23">
        <f>I28+I30+I31</f>
        <v>0</v>
      </c>
      <c r="J27" s="23">
        <f>J28+J29+J31</f>
        <v>1902.1047292792221</v>
      </c>
      <c r="K27" s="23">
        <f>K28+K29+K30</f>
        <v>34.903465995042403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27"/>
      <c r="J28" s="27"/>
      <c r="K28" s="27"/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1902.1047292792221</v>
      </c>
      <c r="H29" s="27"/>
      <c r="I29" s="46"/>
      <c r="J29" s="27">
        <v>1902.1047292792221</v>
      </c>
      <c r="K29" s="27"/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34.903465995042403</v>
      </c>
      <c r="H30" s="27"/>
      <c r="I30" s="27"/>
      <c r="J30" s="46"/>
      <c r="K30" s="27">
        <v>34.903465995042403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1887.96</v>
      </c>
      <c r="H33" s="23">
        <f>H34+H36+H39+H42</f>
        <v>0</v>
      </c>
      <c r="I33" s="23">
        <f>I34+I36+I39+I42</f>
        <v>161.566</v>
      </c>
      <c r="J33" s="23">
        <f>J34+J36+J39+J42</f>
        <v>1694.1579999999999</v>
      </c>
      <c r="K33" s="23">
        <f>K34+K36+K39+K42</f>
        <v>32.235999999999997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1887.96</v>
      </c>
      <c r="H34" s="27"/>
      <c r="I34" s="27">
        <v>161.566</v>
      </c>
      <c r="J34" s="27">
        <v>1694.1579999999999</v>
      </c>
      <c r="K34" s="27">
        <v>32.235999999999997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27"/>
      <c r="I42" s="27"/>
      <c r="J42" s="27"/>
      <c r="K42" s="27"/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1937.0081952742646</v>
      </c>
      <c r="H43" s="27"/>
      <c r="I43" s="27">
        <v>1902.1047292792221</v>
      </c>
      <c r="J43" s="27">
        <v>34.903465995042403</v>
      </c>
      <c r="K43" s="27">
        <v>1.3811174426336947E-13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32.854999999999997</v>
      </c>
      <c r="H45" s="27"/>
      <c r="I45" s="27"/>
      <c r="J45" s="27">
        <v>32.854999999999997</v>
      </c>
      <c r="K45" s="27"/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156.22500000000002</v>
      </c>
      <c r="H46" s="27">
        <v>0</v>
      </c>
      <c r="I46" s="27">
        <v>13.369270720777983</v>
      </c>
      <c r="J46" s="27">
        <v>140.18826328417975</v>
      </c>
      <c r="K46" s="27">
        <v>2.6674659950422677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2.6721846585954401</v>
      </c>
      <c r="H47" s="27"/>
      <c r="I47" s="27"/>
      <c r="J47" s="27">
        <v>2.6721846585954401</v>
      </c>
      <c r="K47" s="27"/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118.37368756641871</v>
      </c>
      <c r="H48" s="27">
        <v>0</v>
      </c>
      <c r="I48" s="27">
        <v>10.130068012752391</v>
      </c>
      <c r="J48" s="27">
        <v>106.22244633368757</v>
      </c>
      <c r="K48" s="27">
        <v>2.0211732199787464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37.851312433581299</v>
      </c>
      <c r="H49" s="23">
        <f>H46-H48</f>
        <v>0</v>
      </c>
      <c r="I49" s="23">
        <f>I46-I48</f>
        <v>3.2392027080255925</v>
      </c>
      <c r="J49" s="23">
        <f>J46-J48</f>
        <v>33.965816950492183</v>
      </c>
      <c r="K49" s="23">
        <f>K46-K48</f>
        <v>0.64629277506352123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3.6632098765432097</v>
      </c>
      <c r="H52" s="23">
        <f>H53+H54+H57+H60</f>
        <v>0</v>
      </c>
      <c r="I52" s="23">
        <f>I53+I54+I57+I60</f>
        <v>3.6632098765432097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3.6632098765432097</v>
      </c>
      <c r="H60" s="23">
        <f>SUM(H61:H63)</f>
        <v>0</v>
      </c>
      <c r="I60" s="23">
        <f>SUM(I61:I63)</f>
        <v>3.6632098765432097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3.6632098765432097</v>
      </c>
      <c r="H62" s="42">
        <f>H25/6804*12</f>
        <v>0</v>
      </c>
      <c r="I62" s="42">
        <f>I25/6804*12</f>
        <v>3.6632098765432097</v>
      </c>
      <c r="J62" s="42">
        <f>J25/6804*12</f>
        <v>0</v>
      </c>
      <c r="K62" s="42">
        <f>K25/6804*12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3.416240203305581</v>
      </c>
      <c r="H64" s="23">
        <f>H66+H67+H68</f>
        <v>0</v>
      </c>
      <c r="I64" s="23">
        <f>I65+I67+I68</f>
        <v>0</v>
      </c>
      <c r="J64" s="23">
        <f>J65+J66+J68</f>
        <v>3.3546820622208502</v>
      </c>
      <c r="K64" s="23">
        <f>K65+K66+K67</f>
        <v>6.1558141084730872E-2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3.3546820622208502</v>
      </c>
      <c r="H66" s="42">
        <f t="shared" ref="H66:I68" si="1">H29/6804*12</f>
        <v>0</v>
      </c>
      <c r="I66" s="53"/>
      <c r="J66" s="42">
        <f>J29/6804*12</f>
        <v>3.3546820622208502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6.1558141084730872E-2</v>
      </c>
      <c r="H67" s="42">
        <f t="shared" si="1"/>
        <v>0</v>
      </c>
      <c r="I67" s="42">
        <f t="shared" si="1"/>
        <v>0</v>
      </c>
      <c r="J67" s="46"/>
      <c r="K67" s="42">
        <f>K30/6804*12</f>
        <v>6.1558141084730872E-2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3.3297354497354497</v>
      </c>
      <c r="H70" s="23">
        <f>H71+H73+H76+H79</f>
        <v>0</v>
      </c>
      <c r="I70" s="23">
        <f>I71+I73+I76+I79</f>
        <v>0.2849488536155203</v>
      </c>
      <c r="J70" s="23">
        <f>J71+J73+J76+J79</f>
        <v>2.9879329805996471</v>
      </c>
      <c r="K70" s="23">
        <f>K71+K73+K76+K79</f>
        <v>5.6853615520282175E-2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3.3297354497354497</v>
      </c>
      <c r="H71" s="42">
        <f>H34/6804*12</f>
        <v>0</v>
      </c>
      <c r="I71" s="42">
        <f t="shared" ref="I71:K75" si="2">I34/6804*12</f>
        <v>0.2849488536155203</v>
      </c>
      <c r="J71" s="42">
        <f t="shared" si="2"/>
        <v>2.9879329805996471</v>
      </c>
      <c r="K71" s="42">
        <f t="shared" si="2"/>
        <v>5.6853615520282175E-2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3.4162402033055814</v>
      </c>
      <c r="H80" s="42">
        <f t="shared" si="3"/>
        <v>0</v>
      </c>
      <c r="I80" s="42">
        <f t="shared" si="3"/>
        <v>3.3546820622208502</v>
      </c>
      <c r="J80" s="42">
        <f t="shared" si="3"/>
        <v>6.1558141084730872E-2</v>
      </c>
      <c r="K80" s="42">
        <f t="shared" si="3"/>
        <v>2.4358332321581919E-16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5.7945326278659608E-2</v>
      </c>
      <c r="H82" s="42">
        <f t="shared" si="3"/>
        <v>0</v>
      </c>
      <c r="I82" s="42">
        <f t="shared" si="3"/>
        <v>0</v>
      </c>
      <c r="J82" s="42">
        <f t="shared" si="3"/>
        <v>5.7945326278659608E-2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0.27552910052910051</v>
      </c>
      <c r="H83" s="42">
        <f t="shared" si="3"/>
        <v>0</v>
      </c>
      <c r="I83" s="42">
        <f t="shared" si="3"/>
        <v>2.3578960706839475E-2</v>
      </c>
      <c r="J83" s="42">
        <f t="shared" si="3"/>
        <v>0.24724561425781261</v>
      </c>
      <c r="K83" s="42">
        <f t="shared" si="3"/>
        <v>4.7045255644484439E-3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4.7128477223905467E-3</v>
      </c>
      <c r="H84" s="42">
        <f t="shared" si="3"/>
        <v>0</v>
      </c>
      <c r="I84" s="42">
        <f t="shared" si="3"/>
        <v>0</v>
      </c>
      <c r="J84" s="42">
        <f t="shared" si="3"/>
        <v>4.7128477223905467E-3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0.20877193574324285</v>
      </c>
      <c r="H85" s="42">
        <f t="shared" si="3"/>
        <v>0</v>
      </c>
      <c r="I85" s="42">
        <f t="shared" si="3"/>
        <v>1.7866081151238784E-2</v>
      </c>
      <c r="J85" s="42">
        <f t="shared" si="3"/>
        <v>0.18734117519168883</v>
      </c>
      <c r="K85" s="42">
        <f t="shared" si="3"/>
        <v>3.5646794003152496E-3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6.6757164785857664E-2</v>
      </c>
      <c r="H86" s="23">
        <f>H83-H85</f>
        <v>0</v>
      </c>
      <c r="I86" s="23">
        <f>I83-I85</f>
        <v>5.712879555600691E-3</v>
      </c>
      <c r="J86" s="23">
        <f>J83-J85</f>
        <v>5.9904439066123777E-2</v>
      </c>
      <c r="K86" s="23">
        <f>K83-K85</f>
        <v>1.1398461641331944E-3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1887.96</v>
      </c>
      <c r="H93" s="23">
        <f>SUM(H94:H95)</f>
        <v>0</v>
      </c>
      <c r="I93" s="23">
        <f>SUM(I94:I95)</f>
        <v>161.566</v>
      </c>
      <c r="J93" s="23">
        <f>SUM(J94:J95)</f>
        <v>1694.1579999999999</v>
      </c>
      <c r="K93" s="23">
        <f>SUM(K94:K95)</f>
        <v>32.235999999999997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1887.96</v>
      </c>
      <c r="H94" s="55">
        <f>H34</f>
        <v>0</v>
      </c>
      <c r="I94" s="55">
        <f>I34</f>
        <v>161.566</v>
      </c>
      <c r="J94" s="55">
        <f>J34</f>
        <v>1694.1579999999999</v>
      </c>
      <c r="K94" s="55">
        <f>K34</f>
        <v>32.235999999999997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903.83339999999987</v>
      </c>
      <c r="H126" s="56">
        <f>SUM( H127:H128)</f>
        <v>0</v>
      </c>
      <c r="I126" s="56">
        <f>SUM( I127:I128)</f>
        <v>77.347373410665483</v>
      </c>
      <c r="J126" s="56">
        <f>SUM( J127:J128)</f>
        <v>811.05351028475172</v>
      </c>
      <c r="K126" s="56">
        <f>SUM( K127:K128)</f>
        <v>15.432516304582721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903.83339999999987</v>
      </c>
      <c r="H127" s="55">
        <v>0</v>
      </c>
      <c r="I127" s="55">
        <v>77.347373410665483</v>
      </c>
      <c r="J127" s="55">
        <v>811.05351028475172</v>
      </c>
      <c r="K127" s="55">
        <v>15.432516304582721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IF([11]Титульный!G45="","",[11]Титульный!G45)</f>
        <v>Генеральный директор</v>
      </c>
      <c r="G148" s="78"/>
      <c r="H148" s="68"/>
      <c r="I148" s="78" t="str">
        <f>IF([11]Титульный!G44="","",[11]Титульный!G44)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IF([11]Титульный!G46="","",[11]Титульный!G46)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22" workbookViewId="0">
      <selection activeCell="J29" sqref="J29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2289.56</v>
      </c>
      <c r="H15" s="23">
        <f>H16+H17+H20+H23</f>
        <v>0</v>
      </c>
      <c r="I15" s="23">
        <f>I16+I17+I20+I23</f>
        <v>2289.56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2289.56</v>
      </c>
      <c r="H23" s="23">
        <f>SUM(H24:H26)</f>
        <v>0</v>
      </c>
      <c r="I23" s="23">
        <f>SUM(I24:I26)</f>
        <v>2289.56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2289.56</v>
      </c>
      <c r="H25" s="42"/>
      <c r="I25" s="42">
        <v>2289.56</v>
      </c>
      <c r="J25" s="42"/>
      <c r="K25" s="43"/>
      <c r="L25" s="19"/>
      <c r="M25" s="44" t="s">
        <v>43</v>
      </c>
      <c r="N25" s="45" t="s">
        <v>44</v>
      </c>
      <c r="O25" s="45" t="s">
        <v>45</v>
      </c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2128.8447687866183</v>
      </c>
      <c r="H27" s="23">
        <f>H29+H30+H31</f>
        <v>0</v>
      </c>
      <c r="I27" s="23">
        <f>I28+I30+I31</f>
        <v>0</v>
      </c>
      <c r="J27" s="23">
        <f>J28+J29+J31</f>
        <v>2093.5520909976062</v>
      </c>
      <c r="K27" s="23">
        <f>K28+K29+K30</f>
        <v>35.292677789012082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27"/>
      <c r="J28" s="27"/>
      <c r="K28" s="27"/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2093.5520909976062</v>
      </c>
      <c r="H29" s="27"/>
      <c r="I29" s="46"/>
      <c r="J29" s="27">
        <v>2093.5520909976062</v>
      </c>
      <c r="K29" s="27"/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35.292677789012082</v>
      </c>
      <c r="H30" s="27"/>
      <c r="I30" s="27"/>
      <c r="J30" s="46"/>
      <c r="K30" s="27">
        <v>35.292677789012082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2056.1309999999999</v>
      </c>
      <c r="H33" s="23">
        <f>H34+H36+H39+H42</f>
        <v>0</v>
      </c>
      <c r="I33" s="23">
        <f>I34+I36+I39+I42</f>
        <v>178.69300000000001</v>
      </c>
      <c r="J33" s="23">
        <f>J34+J36+J39+J42</f>
        <v>1845.2629999999999</v>
      </c>
      <c r="K33" s="23">
        <f>K34+K36+K39+K42</f>
        <v>32.174999999999997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2056.1309999999999</v>
      </c>
      <c r="H34" s="27"/>
      <c r="I34" s="27">
        <v>178.69300000000001</v>
      </c>
      <c r="J34" s="27">
        <v>1845.2629999999999</v>
      </c>
      <c r="K34" s="27">
        <v>32.174999999999997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27"/>
      <c r="I42" s="27"/>
      <c r="J42" s="27"/>
      <c r="K42" s="27"/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2128.8447687866178</v>
      </c>
      <c r="H43" s="27"/>
      <c r="I43" s="27">
        <v>2093.5520909976062</v>
      </c>
      <c r="J43" s="27">
        <v>35.292677789012082</v>
      </c>
      <c r="K43" s="27">
        <v>-3.8591352335970441E-13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34.195</v>
      </c>
      <c r="H45" s="27"/>
      <c r="I45" s="27"/>
      <c r="J45" s="27">
        <v>34.195</v>
      </c>
      <c r="K45" s="27"/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199.23400000000004</v>
      </c>
      <c r="H46" s="27">
        <v>0</v>
      </c>
      <c r="I46" s="27">
        <v>17.314909002393332</v>
      </c>
      <c r="J46" s="27">
        <v>178.80141320859423</v>
      </c>
      <c r="K46" s="27">
        <v>3.1176777890124705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3.2592077168824387</v>
      </c>
      <c r="H47" s="27"/>
      <c r="I47" s="27"/>
      <c r="J47" s="27">
        <v>3.2592077168824387</v>
      </c>
      <c r="K47" s="27"/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128.91788416578112</v>
      </c>
      <c r="H48" s="27">
        <v>0</v>
      </c>
      <c r="I48" s="27">
        <v>11.203918172157282</v>
      </c>
      <c r="J48" s="27">
        <v>115.69661742826781</v>
      </c>
      <c r="K48" s="27">
        <v>2.0173485653560044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70.31611583421892</v>
      </c>
      <c r="H49" s="23">
        <f>H46-H48</f>
        <v>0</v>
      </c>
      <c r="I49" s="23">
        <f>I46-I48</f>
        <v>6.1109908302360498</v>
      </c>
      <c r="J49" s="23">
        <f>J46-J48</f>
        <v>63.104795780326413</v>
      </c>
      <c r="K49" s="23">
        <f>K46-K48</f>
        <v>1.1003292236564661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4.0380246913580242</v>
      </c>
      <c r="H52" s="23">
        <f>H53+H54+H57+H60</f>
        <v>0</v>
      </c>
      <c r="I52" s="23">
        <f>I53+I54+I57+I60</f>
        <v>4.0380246913580242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4.0380246913580242</v>
      </c>
      <c r="H60" s="23">
        <f>SUM(H61:H63)</f>
        <v>0</v>
      </c>
      <c r="I60" s="23">
        <f>SUM(I61:I63)</f>
        <v>4.0380246913580242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4.0380246913580242</v>
      </c>
      <c r="H62" s="42">
        <f>H25/6804*12</f>
        <v>0</v>
      </c>
      <c r="I62" s="42">
        <f>I25/6804*12</f>
        <v>4.0380246913580242</v>
      </c>
      <c r="J62" s="42">
        <f>J25/6804*12</f>
        <v>0</v>
      </c>
      <c r="K62" s="42">
        <f>K25/6804*12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3.7545763117929774</v>
      </c>
      <c r="H64" s="23">
        <f>H66+H67+H68</f>
        <v>0</v>
      </c>
      <c r="I64" s="23">
        <f>I65+I67+I68</f>
        <v>0</v>
      </c>
      <c r="J64" s="23">
        <f>J65+J66+J68</f>
        <v>3.6923317301545082</v>
      </c>
      <c r="K64" s="23">
        <f>K65+K66+K67</f>
        <v>6.2244581638469285E-2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3.6923317301545082</v>
      </c>
      <c r="H66" s="42">
        <f t="shared" ref="H66:I68" si="1">H29/6804*12</f>
        <v>0</v>
      </c>
      <c r="I66" s="53"/>
      <c r="J66" s="42">
        <f>J29/6804*12</f>
        <v>3.6923317301545082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6.2244581638469285E-2</v>
      </c>
      <c r="H67" s="42">
        <f t="shared" si="1"/>
        <v>0</v>
      </c>
      <c r="I67" s="42">
        <f t="shared" si="1"/>
        <v>0</v>
      </c>
      <c r="J67" s="46"/>
      <c r="K67" s="42">
        <f>K30/6804*12</f>
        <v>6.2244581638469285E-2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3.6263333333333332</v>
      </c>
      <c r="H70" s="23">
        <f>H71+H73+H76+H79</f>
        <v>0</v>
      </c>
      <c r="I70" s="23">
        <f>I71+I73+I76+I79</f>
        <v>0.31515520282186948</v>
      </c>
      <c r="J70" s="23">
        <f>J71+J73+J76+J79</f>
        <v>3.2544320987654323</v>
      </c>
      <c r="K70" s="23">
        <f>K71+K73+K76+K79</f>
        <v>5.6746031746031739E-2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3.6263333333333332</v>
      </c>
      <c r="H71" s="42">
        <f>H34/6804*12</f>
        <v>0</v>
      </c>
      <c r="I71" s="42">
        <f t="shared" ref="I71:K75" si="2">I34/6804*12</f>
        <v>0.31515520282186948</v>
      </c>
      <c r="J71" s="42">
        <f t="shared" si="2"/>
        <v>3.2544320987654323</v>
      </c>
      <c r="K71" s="42">
        <f t="shared" si="2"/>
        <v>5.6746031746031739E-2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3.7545763117929765</v>
      </c>
      <c r="H80" s="42">
        <f t="shared" si="3"/>
        <v>0</v>
      </c>
      <c r="I80" s="42">
        <f t="shared" si="3"/>
        <v>3.6923317301545082</v>
      </c>
      <c r="J80" s="42">
        <f t="shared" si="3"/>
        <v>6.2244581638469285E-2</v>
      </c>
      <c r="K80" s="42">
        <f t="shared" si="3"/>
        <v>-6.8062349798889671E-16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6.0308641975308649E-2</v>
      </c>
      <c r="H82" s="42">
        <f t="shared" si="3"/>
        <v>0</v>
      </c>
      <c r="I82" s="42">
        <f t="shared" si="3"/>
        <v>0</v>
      </c>
      <c r="J82" s="42">
        <f t="shared" si="3"/>
        <v>6.0308641975308649E-2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0.3513827160493827</v>
      </c>
      <c r="H83" s="42">
        <f t="shared" si="3"/>
        <v>0</v>
      </c>
      <c r="I83" s="42">
        <f t="shared" si="3"/>
        <v>3.0537758381646088E-2</v>
      </c>
      <c r="J83" s="42">
        <f t="shared" si="3"/>
        <v>0.31534640777529843</v>
      </c>
      <c r="K83" s="42">
        <f t="shared" si="3"/>
        <v>5.4985498924382198E-3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5.7481617581700856E-3</v>
      </c>
      <c r="H84" s="42">
        <f t="shared" si="3"/>
        <v>0</v>
      </c>
      <c r="I84" s="42">
        <f t="shared" si="3"/>
        <v>0</v>
      </c>
      <c r="J84" s="42">
        <f t="shared" si="3"/>
        <v>5.7481617581700856E-3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0.227368402408785</v>
      </c>
      <c r="H85" s="42">
        <f t="shared" si="3"/>
        <v>0</v>
      </c>
      <c r="I85" s="42">
        <f t="shared" si="3"/>
        <v>1.9759996776291502E-2</v>
      </c>
      <c r="J85" s="42">
        <f t="shared" si="3"/>
        <v>0.20405047165479331</v>
      </c>
      <c r="K85" s="42">
        <f t="shared" si="3"/>
        <v>3.5579339777001839E-3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0.12401431364059774</v>
      </c>
      <c r="H86" s="23">
        <f>H83-H85</f>
        <v>0</v>
      </c>
      <c r="I86" s="23">
        <f>I83-I85</f>
        <v>1.0777761605354586E-2</v>
      </c>
      <c r="J86" s="23">
        <f>J83-J85</f>
        <v>0.11129593612050512</v>
      </c>
      <c r="K86" s="23">
        <f>K83-K85</f>
        <v>1.9406159147380359E-3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2056.1309999999999</v>
      </c>
      <c r="H93" s="23">
        <f>SUM(H94:H95)</f>
        <v>0</v>
      </c>
      <c r="I93" s="23">
        <f>SUM(I94:I95)</f>
        <v>178.69300000000001</v>
      </c>
      <c r="J93" s="23">
        <f>SUM(J94:J95)</f>
        <v>1845.2629999999999</v>
      </c>
      <c r="K93" s="23">
        <f>SUM(K94:K95)</f>
        <v>32.174999999999997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2056.1309999999999</v>
      </c>
      <c r="H94" s="55">
        <f>H34</f>
        <v>0</v>
      </c>
      <c r="I94" s="55">
        <f>I34</f>
        <v>178.69300000000001</v>
      </c>
      <c r="J94" s="55">
        <f>J34</f>
        <v>1845.2629999999999</v>
      </c>
      <c r="K94" s="55">
        <f>K34</f>
        <v>32.174999999999997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984.3427200000001</v>
      </c>
      <c r="H126" s="56">
        <f>SUM( H127:H128)</f>
        <v>0</v>
      </c>
      <c r="I126" s="56">
        <f>SUM( I127:I128)</f>
        <v>85.546666853892106</v>
      </c>
      <c r="J126" s="56">
        <f>SUM( J127:J128)</f>
        <v>883.39274128708735</v>
      </c>
      <c r="K126" s="56">
        <f>SUM( K127:K128)</f>
        <v>15.403311859020656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984.3427200000001</v>
      </c>
      <c r="H127" s="55">
        <v>0</v>
      </c>
      <c r="I127" s="55">
        <v>85.546666853892106</v>
      </c>
      <c r="J127" s="55">
        <v>883.39274128708735</v>
      </c>
      <c r="K127" s="55">
        <v>15.403311859020656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IF([12]Титульный!G45="","",[12]Титульный!G45)</f>
        <v>Генеральный директор</v>
      </c>
      <c r="G148" s="78"/>
      <c r="H148" s="68"/>
      <c r="I148" s="78" t="str">
        <f>IF([12]Титульный!G44="","",[12]Титульный!G44)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IF([12]Титульный!G46="","",[12]Титульный!G46)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"/>
  <sheetViews>
    <sheetView workbookViewId="0">
      <selection activeCell="N19" sqref="N19"/>
    </sheetView>
  </sheetViews>
  <sheetFormatPr defaultRowHeight="15" x14ac:dyDescent="0.25"/>
  <cols>
    <col min="2" max="2" width="36.140625" customWidth="1"/>
    <col min="4" max="4" width="12.85546875" customWidth="1"/>
  </cols>
  <sheetData>
    <row r="1" spans="2:16" x14ac:dyDescent="0.25">
      <c r="B1" t="s">
        <v>331</v>
      </c>
    </row>
    <row r="2" spans="2:16" x14ac:dyDescent="0.25">
      <c r="B2" s="74" t="s">
        <v>332</v>
      </c>
      <c r="C2" s="74" t="s">
        <v>333</v>
      </c>
      <c r="D2" s="74" t="s">
        <v>334</v>
      </c>
      <c r="E2" s="74" t="s">
        <v>335</v>
      </c>
      <c r="F2" s="74" t="s">
        <v>336</v>
      </c>
      <c r="G2" s="74" t="s">
        <v>337</v>
      </c>
      <c r="H2" s="74" t="s">
        <v>338</v>
      </c>
      <c r="I2" s="74" t="s">
        <v>339</v>
      </c>
      <c r="J2" s="74" t="s">
        <v>340</v>
      </c>
      <c r="K2" s="74" t="s">
        <v>341</v>
      </c>
      <c r="L2" s="74" t="s">
        <v>342</v>
      </c>
      <c r="M2" s="74" t="s">
        <v>343</v>
      </c>
      <c r="N2" s="74" t="s">
        <v>344</v>
      </c>
      <c r="O2" s="74" t="s">
        <v>345</v>
      </c>
    </row>
    <row r="3" spans="2:16" x14ac:dyDescent="0.25">
      <c r="B3" s="74">
        <v>990</v>
      </c>
      <c r="C3" s="74">
        <f>Лист1!G46</f>
        <v>192.21600000000001</v>
      </c>
      <c r="D3" s="74">
        <f>'Испр 2'!G46</f>
        <v>216.11699999999996</v>
      </c>
      <c r="E3" s="74">
        <f>Лист3!G46</f>
        <v>168.16399999999999</v>
      </c>
      <c r="F3" s="74">
        <f>Лист4!G46</f>
        <v>130.19300000000001</v>
      </c>
      <c r="G3" s="74">
        <f>Лист5!G46</f>
        <v>169.523</v>
      </c>
      <c r="H3" s="74">
        <f>Лист6!G46</f>
        <v>91.402000000000001</v>
      </c>
      <c r="I3" s="74">
        <f>Лист7!G46</f>
        <v>146.61299999999997</v>
      </c>
      <c r="J3" s="74">
        <f>Лист8!G46</f>
        <v>100.52</v>
      </c>
      <c r="K3" s="74">
        <f>Лист9!G46</f>
        <v>172.31200000000001</v>
      </c>
      <c r="L3" s="74">
        <f>Лист10!G46</f>
        <v>231.00899999999999</v>
      </c>
      <c r="M3" s="74">
        <f>Лист11!G46</f>
        <v>156.22500000000002</v>
      </c>
      <c r="N3" s="74">
        <f>Лист12!G46</f>
        <v>199.23400000000004</v>
      </c>
      <c r="O3" s="75">
        <f>SUM(C3:N3)</f>
        <v>1973.5279999999998</v>
      </c>
      <c r="P3" t="s">
        <v>331</v>
      </c>
    </row>
    <row r="4" spans="2:16" x14ac:dyDescent="0.25">
      <c r="B4" s="74">
        <v>10</v>
      </c>
      <c r="C4" s="74">
        <f>Лист1!G15</f>
        <v>1738.24</v>
      </c>
      <c r="D4" s="74">
        <f>'Испр 2'!G15</f>
        <v>1941.1</v>
      </c>
      <c r="E4" s="74">
        <f>Лист3!G15</f>
        <v>2056.3200000000002</v>
      </c>
      <c r="F4" s="74">
        <f>Лист4!G15</f>
        <v>1569.68</v>
      </c>
      <c r="G4" s="74">
        <f>Лист5!G15</f>
        <v>1478.26</v>
      </c>
      <c r="H4" s="74">
        <f>Лист6!G15</f>
        <v>1636.32</v>
      </c>
      <c r="I4" s="74">
        <f>Лист7!G15</f>
        <v>1820.84</v>
      </c>
      <c r="J4" s="74">
        <f>Лист8!G15</f>
        <v>1784.16</v>
      </c>
      <c r="K4" s="74">
        <f>Лист9!G15</f>
        <v>1861.02</v>
      </c>
      <c r="L4" s="74">
        <f>Лист10!G15</f>
        <v>2162.7199999999998</v>
      </c>
      <c r="M4" s="74">
        <f>Лист11!G15</f>
        <v>2077.04</v>
      </c>
      <c r="N4" s="74">
        <f>Лист12!G15</f>
        <v>2289.56</v>
      </c>
      <c r="O4" s="75">
        <f>SUM(C4:N4)</f>
        <v>22415.260000000002</v>
      </c>
      <c r="P4" t="s">
        <v>346</v>
      </c>
    </row>
    <row r="5" spans="2:16" x14ac:dyDescent="0.25">
      <c r="B5" s="74" t="s">
        <v>347</v>
      </c>
      <c r="C5" s="74">
        <f>C3/C4</f>
        <v>0.1105808173784978</v>
      </c>
      <c r="D5" s="74">
        <f t="shared" ref="D5:O5" si="0">D3/D4</f>
        <v>0.11133738601823706</v>
      </c>
      <c r="E5" s="74">
        <f t="shared" si="0"/>
        <v>8.1779100529100521E-2</v>
      </c>
      <c r="F5" s="74">
        <f t="shared" si="0"/>
        <v>8.2942383160899039E-2</v>
      </c>
      <c r="G5" s="74">
        <f t="shared" si="0"/>
        <v>0.11467739098670057</v>
      </c>
      <c r="H5" s="74">
        <f t="shared" si="0"/>
        <v>5.5858267331573286E-2</v>
      </c>
      <c r="I5" s="74">
        <f t="shared" si="0"/>
        <v>8.0519430592473795E-2</v>
      </c>
      <c r="J5" s="74">
        <f t="shared" si="0"/>
        <v>5.6340238543628372E-2</v>
      </c>
      <c r="K5" s="74">
        <f t="shared" si="0"/>
        <v>9.2590085007146619E-2</v>
      </c>
      <c r="L5" s="74">
        <f t="shared" si="0"/>
        <v>0.10681410446104905</v>
      </c>
      <c r="M5" s="74">
        <f t="shared" si="0"/>
        <v>7.52152101066903E-2</v>
      </c>
      <c r="N5" s="74">
        <f t="shared" si="0"/>
        <v>8.7018466430231159E-2</v>
      </c>
      <c r="O5" s="74">
        <f t="shared" si="0"/>
        <v>8.8043948631423397E-2</v>
      </c>
    </row>
    <row r="6" spans="2:16" x14ac:dyDescent="0.25">
      <c r="C6">
        <f>C4+C3</f>
        <v>1930.4560000000001</v>
      </c>
      <c r="D6">
        <f t="shared" ref="D6:N6" si="1">D4+D3</f>
        <v>2157.2169999999996</v>
      </c>
      <c r="E6">
        <f t="shared" si="1"/>
        <v>2224.4840000000004</v>
      </c>
      <c r="F6">
        <f t="shared" si="1"/>
        <v>1699.873</v>
      </c>
      <c r="G6">
        <f t="shared" si="1"/>
        <v>1647.7829999999999</v>
      </c>
      <c r="H6">
        <f t="shared" si="1"/>
        <v>1727.722</v>
      </c>
      <c r="I6">
        <f t="shared" si="1"/>
        <v>1967.453</v>
      </c>
      <c r="J6">
        <f t="shared" si="1"/>
        <v>1884.68</v>
      </c>
      <c r="K6">
        <f t="shared" si="1"/>
        <v>2033.3319999999999</v>
      </c>
      <c r="L6">
        <f t="shared" si="1"/>
        <v>2393.7289999999998</v>
      </c>
      <c r="M6">
        <f t="shared" si="1"/>
        <v>2233.2649999999999</v>
      </c>
      <c r="N6">
        <f t="shared" si="1"/>
        <v>2488.7939999999999</v>
      </c>
    </row>
    <row r="7" spans="2:16" x14ac:dyDescent="0.25">
      <c r="B7" t="s">
        <v>348</v>
      </c>
    </row>
    <row r="8" spans="2:16" x14ac:dyDescent="0.25">
      <c r="B8" s="74">
        <v>1000</v>
      </c>
      <c r="C8" s="74">
        <f>Лист1!G47</f>
        <v>9.3238232317221463</v>
      </c>
      <c r="D8" s="74">
        <f>'Испр 2'!G47</f>
        <v>8.2702839894654048</v>
      </c>
      <c r="E8" s="74">
        <f>Лист3!G47</f>
        <v>6.9593481470810676</v>
      </c>
      <c r="F8" s="74">
        <f>Лист4!G47</f>
        <v>5.2136458925992395</v>
      </c>
      <c r="G8" s="74">
        <f>Лист5!G47</f>
        <v>1.6519184671939435</v>
      </c>
      <c r="H8" s="74">
        <f>Лист6!G47</f>
        <v>0.61186385555738232</v>
      </c>
      <c r="I8" s="74">
        <f>Лист7!G47</f>
        <v>1.0269399854380559</v>
      </c>
      <c r="J8" s="74">
        <f>Лист8!G47</f>
        <v>0.62832462996840177</v>
      </c>
      <c r="K8" s="74">
        <f>Лист9!G47</f>
        <v>0.99660290825885822</v>
      </c>
      <c r="L8" s="74">
        <f>Лист10!G47</f>
        <v>2.7869928498621177</v>
      </c>
      <c r="M8" s="74">
        <f>Лист11!G47</f>
        <v>2.6721846585954401</v>
      </c>
      <c r="N8" s="74">
        <f>Лист12!G47</f>
        <v>3.2592077168824387</v>
      </c>
      <c r="O8" s="75">
        <f>SUM(C8:N8)</f>
        <v>43.401136332624489</v>
      </c>
      <c r="P8" t="s">
        <v>348</v>
      </c>
    </row>
    <row r="9" spans="2:16" x14ac:dyDescent="0.25">
      <c r="B9" s="74">
        <v>980</v>
      </c>
      <c r="C9" s="74">
        <f>Лист1!G45</f>
        <v>74.992999999999995</v>
      </c>
      <c r="D9" s="74">
        <f>'Испр 2'!G45</f>
        <v>66.010999999999996</v>
      </c>
      <c r="E9" s="74">
        <f>Лист3!G45</f>
        <v>78.14</v>
      </c>
      <c r="F9" s="74">
        <f>Лист4!G45</f>
        <v>57.645000000000003</v>
      </c>
      <c r="G9" s="74">
        <f>Лист5!G45</f>
        <v>12.753</v>
      </c>
      <c r="H9" s="74">
        <f>Лист6!G45</f>
        <v>10.342000000000001</v>
      </c>
      <c r="I9" s="74">
        <f>Лист7!G45</f>
        <v>11.727</v>
      </c>
      <c r="J9" s="74">
        <f>Лист8!G45</f>
        <v>10.523999999999999</v>
      </c>
      <c r="K9" s="74">
        <f>Лист9!G45</f>
        <v>9.7669999999999995</v>
      </c>
      <c r="L9" s="74">
        <f>Лист10!G45</f>
        <v>23.305</v>
      </c>
      <c r="M9" s="74">
        <f>Лист11!G45</f>
        <v>32.854999999999997</v>
      </c>
      <c r="N9" s="74">
        <f>Лист12!G45</f>
        <v>34.195</v>
      </c>
      <c r="O9" s="75">
        <f>SUM(C9:N9)</f>
        <v>422.25699999999995</v>
      </c>
      <c r="P9" t="s">
        <v>349</v>
      </c>
    </row>
    <row r="10" spans="2:16" x14ac:dyDescent="0.25">
      <c r="B10" s="74"/>
      <c r="C10" s="74">
        <f>C8+C9</f>
        <v>84.31682323172214</v>
      </c>
      <c r="D10" s="74">
        <f t="shared" ref="D10:O10" si="2">D8+D9</f>
        <v>74.281283989465408</v>
      </c>
      <c r="E10" s="74">
        <f t="shared" si="2"/>
        <v>85.099348147081074</v>
      </c>
      <c r="F10" s="74">
        <f t="shared" si="2"/>
        <v>62.858645892599242</v>
      </c>
      <c r="G10" s="74">
        <f t="shared" si="2"/>
        <v>14.404918467193944</v>
      </c>
      <c r="H10" s="74">
        <f t="shared" si="2"/>
        <v>10.953863855557383</v>
      </c>
      <c r="I10" s="74">
        <f t="shared" si="2"/>
        <v>12.753939985438056</v>
      </c>
      <c r="J10" s="74">
        <f t="shared" si="2"/>
        <v>11.152324629968401</v>
      </c>
      <c r="K10" s="74">
        <f t="shared" si="2"/>
        <v>10.763602908258857</v>
      </c>
      <c r="L10" s="74">
        <f t="shared" si="2"/>
        <v>26.091992849862116</v>
      </c>
      <c r="M10" s="74">
        <f t="shared" si="2"/>
        <v>35.527184658595438</v>
      </c>
      <c r="N10" s="74">
        <f t="shared" si="2"/>
        <v>37.454207716882436</v>
      </c>
      <c r="O10" s="74">
        <f t="shared" si="2"/>
        <v>465.65813633262445</v>
      </c>
      <c r="P10" t="s">
        <v>350</v>
      </c>
    </row>
    <row r="11" spans="2:16" x14ac:dyDescent="0.25">
      <c r="B11" s="74" t="s">
        <v>347</v>
      </c>
      <c r="C11" s="74">
        <f>C8/C10</f>
        <v>0.1105808173784978</v>
      </c>
      <c r="D11" s="74">
        <f t="shared" ref="D11:O11" si="3">D8/D10</f>
        <v>0.11133738601823709</v>
      </c>
      <c r="E11" s="74">
        <f t="shared" si="3"/>
        <v>8.1779100529100521E-2</v>
      </c>
      <c r="F11" s="74">
        <f t="shared" si="3"/>
        <v>8.2942383160899052E-2</v>
      </c>
      <c r="G11" s="74">
        <f t="shared" si="3"/>
        <v>0.11467739098670057</v>
      </c>
      <c r="H11" s="74">
        <f t="shared" si="3"/>
        <v>5.5858267331573279E-2</v>
      </c>
      <c r="I11" s="74">
        <f t="shared" si="3"/>
        <v>8.0519430592473809E-2</v>
      </c>
      <c r="J11" s="74">
        <f t="shared" si="3"/>
        <v>5.6340238543628372E-2</v>
      </c>
      <c r="K11" s="74">
        <f t="shared" si="3"/>
        <v>9.2590085007146619E-2</v>
      </c>
      <c r="L11" s="74">
        <f t="shared" si="3"/>
        <v>0.10681410446104908</v>
      </c>
      <c r="M11" s="74">
        <f t="shared" si="3"/>
        <v>7.52152101066903E-2</v>
      </c>
      <c r="N11" s="74">
        <f t="shared" si="3"/>
        <v>8.7018466430231145E-2</v>
      </c>
      <c r="O11" s="74">
        <f t="shared" si="3"/>
        <v>9.3203861258471826E-2</v>
      </c>
    </row>
    <row r="12" spans="2:16" x14ac:dyDescent="0.25">
      <c r="O12" s="74"/>
    </row>
    <row r="13" spans="2:16" x14ac:dyDescent="0.25">
      <c r="B13" t="s">
        <v>351</v>
      </c>
      <c r="C13" s="76">
        <f t="shared" ref="C13:N13" si="4">C11-C5</f>
        <v>0</v>
      </c>
      <c r="D13" s="76">
        <f>D11-D5</f>
        <v>0</v>
      </c>
      <c r="E13" s="76">
        <f t="shared" si="4"/>
        <v>0</v>
      </c>
      <c r="F13" s="76">
        <f t="shared" si="4"/>
        <v>0</v>
      </c>
      <c r="G13" s="76">
        <f>G11-G5</f>
        <v>0</v>
      </c>
      <c r="H13" s="76">
        <f t="shared" si="4"/>
        <v>0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76">
        <f t="shared" si="4"/>
        <v>0</v>
      </c>
      <c r="M13" s="76">
        <f t="shared" si="4"/>
        <v>0</v>
      </c>
      <c r="N13" s="76">
        <f t="shared" si="4"/>
        <v>0</v>
      </c>
      <c r="O13">
        <f>(O11-O5)*100</f>
        <v>0.51599126270484297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7" workbookViewId="0">
      <selection activeCell="M25" sqref="M25:O25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1738.24</v>
      </c>
      <c r="H15" s="23">
        <f>H16+H17+H20+H23</f>
        <v>0</v>
      </c>
      <c r="I15" s="23">
        <f>I16+I17+I20+I23</f>
        <v>1738.24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1738.24</v>
      </c>
      <c r="H23" s="23">
        <f>SUM(H24:H26)</f>
        <v>0</v>
      </c>
      <c r="I23" s="23">
        <f>SUM(I24:I26)</f>
        <v>1738.24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1738.24</v>
      </c>
      <c r="H25" s="42"/>
      <c r="I25" s="42">
        <v>1738.24</v>
      </c>
      <c r="J25" s="42"/>
      <c r="K25" s="43"/>
      <c r="L25" s="19"/>
      <c r="M25" s="44"/>
      <c r="N25" s="45"/>
      <c r="O25" s="45"/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1531.5822406291918</v>
      </c>
      <c r="H27" s="23">
        <f>H29+H30+H31</f>
        <v>0</v>
      </c>
      <c r="I27" s="23">
        <f>I28+I30+I31</f>
        <v>0</v>
      </c>
      <c r="J27" s="23">
        <f>J28+J29+J31</f>
        <v>1492.9880348660226</v>
      </c>
      <c r="K27" s="23">
        <f>K28+K29+K30</f>
        <v>38.5942057631691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27"/>
      <c r="J28" s="27"/>
      <c r="K28" s="27"/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1492.9880348660226</v>
      </c>
      <c r="H29" s="27"/>
      <c r="I29" s="46"/>
      <c r="J29" s="27">
        <v>1492.9880348660226</v>
      </c>
      <c r="K29" s="27"/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38.5942057631691</v>
      </c>
      <c r="H30" s="27"/>
      <c r="I30" s="27"/>
      <c r="J30" s="46"/>
      <c r="K30" s="27">
        <v>38.5942057631691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1471.0309999999999</v>
      </c>
      <c r="H33" s="23">
        <f>H34+H36+H39+H42</f>
        <v>0</v>
      </c>
      <c r="I33" s="23">
        <f>I34+I36+I39+I42</f>
        <v>216.90899999999999</v>
      </c>
      <c r="J33" s="23">
        <f>J34+J36+J39+J42</f>
        <v>1219.9879999999998</v>
      </c>
      <c r="K33" s="23">
        <f>K34+K36+K39+K42</f>
        <v>34.134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1471.0309999999999</v>
      </c>
      <c r="H34" s="27"/>
      <c r="I34" s="27">
        <v>216.90899999999999</v>
      </c>
      <c r="J34" s="27">
        <v>1219.9879999999998</v>
      </c>
      <c r="K34" s="27">
        <v>34.134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27"/>
      <c r="I42" s="27"/>
      <c r="J42" s="27"/>
      <c r="K42" s="27"/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1531.582240629192</v>
      </c>
      <c r="H43" s="27"/>
      <c r="I43" s="27">
        <v>1492.9880348660226</v>
      </c>
      <c r="J43" s="27">
        <v>38.5942057631691</v>
      </c>
      <c r="K43" s="27">
        <v>2.7355895326763857E-13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74.992999999999995</v>
      </c>
      <c r="H45" s="27"/>
      <c r="I45" s="27"/>
      <c r="J45" s="27">
        <v>74.992999999999995</v>
      </c>
      <c r="K45" s="27"/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192.21600000000001</v>
      </c>
      <c r="H46" s="27">
        <v>0</v>
      </c>
      <c r="I46" s="27">
        <v>28.342965133977465</v>
      </c>
      <c r="J46" s="27">
        <v>159.41282910285372</v>
      </c>
      <c r="K46" s="27">
        <v>4.4602057631688261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9.3238232317221463</v>
      </c>
      <c r="H47" s="27"/>
      <c r="I47" s="27"/>
      <c r="J47" s="27">
        <v>9.3238232317221463</v>
      </c>
      <c r="K47" s="27"/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92.232549415515393</v>
      </c>
      <c r="H48" s="27">
        <v>0</v>
      </c>
      <c r="I48" s="27">
        <v>13.60003294367694</v>
      </c>
      <c r="J48" s="27">
        <v>76.492340063761944</v>
      </c>
      <c r="K48" s="27">
        <v>2.1401764080765147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99.983450584484615</v>
      </c>
      <c r="H49" s="23">
        <f>H46-H48</f>
        <v>0</v>
      </c>
      <c r="I49" s="23">
        <f>I46-I48</f>
        <v>14.742932190300525</v>
      </c>
      <c r="J49" s="23">
        <f>J46-J48</f>
        <v>82.920489039091777</v>
      </c>
      <c r="K49" s="23">
        <f>K46-K48</f>
        <v>2.3200293550923115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3.065679012345679</v>
      </c>
      <c r="H52" s="23">
        <f>H53+H54+H57+H60</f>
        <v>0</v>
      </c>
      <c r="I52" s="23">
        <f>I53+I54+I57+I60</f>
        <v>3.065679012345679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3.065679012345679</v>
      </c>
      <c r="H60" s="23">
        <f>SUM(H61:H63)</f>
        <v>0</v>
      </c>
      <c r="I60" s="23">
        <f>SUM(I61:I63)</f>
        <v>3.065679012345679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3.065679012345679</v>
      </c>
      <c r="H62" s="42">
        <f>H25/6804*12</f>
        <v>0</v>
      </c>
      <c r="I62" s="42">
        <f>I25/6804*12</f>
        <v>3.065679012345679</v>
      </c>
      <c r="J62" s="42">
        <f>J25/6804*12</f>
        <v>0</v>
      </c>
      <c r="K62" s="42">
        <f>K25/6804*12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2.7012032462595976</v>
      </c>
      <c r="H64" s="23">
        <f>H66+H67+H68</f>
        <v>0</v>
      </c>
      <c r="I64" s="23">
        <f>I65+I67+I68</f>
        <v>0</v>
      </c>
      <c r="J64" s="23">
        <f>J65+J66+J68</f>
        <v>2.6331358639612392</v>
      </c>
      <c r="K64" s="23">
        <f>K65+K66+K67</f>
        <v>6.8067382298358209E-2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2.6331358639612392</v>
      </c>
      <c r="H66" s="42">
        <f t="shared" ref="H66:I68" si="1">H29/6804*12</f>
        <v>0</v>
      </c>
      <c r="I66" s="53"/>
      <c r="J66" s="42">
        <f>J29/6804*12</f>
        <v>2.6331358639612392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6.8067382298358209E-2</v>
      </c>
      <c r="H67" s="42">
        <f t="shared" si="1"/>
        <v>0</v>
      </c>
      <c r="I67" s="42">
        <f t="shared" si="1"/>
        <v>0</v>
      </c>
      <c r="J67" s="46"/>
      <c r="K67" s="42">
        <f>K30/6804*12</f>
        <v>6.8067382298358209E-2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2.5944109347442676</v>
      </c>
      <c r="H70" s="23">
        <f>H71+H73+H76+H79</f>
        <v>0</v>
      </c>
      <c r="I70" s="23">
        <f>I71+I73+I76+I79</f>
        <v>0.38255555555555554</v>
      </c>
      <c r="J70" s="23">
        <f>J71+J73+J76+J79</f>
        <v>2.151654320987654</v>
      </c>
      <c r="K70" s="23">
        <f>K71+K73+K76+K79</f>
        <v>6.0201058201058207E-2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2.5944109347442676</v>
      </c>
      <c r="H71" s="42">
        <f>H34/6804*12</f>
        <v>0</v>
      </c>
      <c r="I71" s="42">
        <f t="shared" ref="I71:K75" si="2">I34/6804*12</f>
        <v>0.38255555555555554</v>
      </c>
      <c r="J71" s="42">
        <f t="shared" si="2"/>
        <v>2.151654320987654</v>
      </c>
      <c r="K71" s="42">
        <f t="shared" si="2"/>
        <v>6.0201058201058207E-2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2.7012032462595981</v>
      </c>
      <c r="H80" s="42">
        <f t="shared" si="3"/>
        <v>0</v>
      </c>
      <c r="I80" s="42">
        <f t="shared" si="3"/>
        <v>2.6331358639612392</v>
      </c>
      <c r="J80" s="42">
        <f t="shared" si="3"/>
        <v>6.8067382298358209E-2</v>
      </c>
      <c r="K80" s="42">
        <f t="shared" si="3"/>
        <v>4.8246728971364825E-16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0.13226278659611992</v>
      </c>
      <c r="H82" s="42">
        <f t="shared" si="3"/>
        <v>0</v>
      </c>
      <c r="I82" s="42">
        <f t="shared" si="3"/>
        <v>0</v>
      </c>
      <c r="J82" s="42">
        <f t="shared" si="3"/>
        <v>0.13226278659611992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0.33900529100529103</v>
      </c>
      <c r="H83" s="42">
        <f t="shared" si="3"/>
        <v>0</v>
      </c>
      <c r="I83" s="42">
        <f t="shared" si="3"/>
        <v>4.9987592828884417E-2</v>
      </c>
      <c r="J83" s="42">
        <f t="shared" si="3"/>
        <v>0.28115137407910706</v>
      </c>
      <c r="K83" s="42">
        <f t="shared" si="3"/>
        <v>7.8663240972995166E-3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1.6444132683813312E-2</v>
      </c>
      <c r="H84" s="42">
        <f t="shared" si="3"/>
        <v>0</v>
      </c>
      <c r="I84" s="42">
        <f t="shared" si="3"/>
        <v>0</v>
      </c>
      <c r="J84" s="42">
        <f t="shared" si="3"/>
        <v>1.6444132683813312E-2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0.16266763565346631</v>
      </c>
      <c r="H85" s="42">
        <f t="shared" si="3"/>
        <v>0</v>
      </c>
      <c r="I85" s="42">
        <f t="shared" si="3"/>
        <v>2.3985948754280319E-2</v>
      </c>
      <c r="J85" s="42">
        <f t="shared" si="3"/>
        <v>0.13490712533291349</v>
      </c>
      <c r="K85" s="42">
        <f t="shared" si="3"/>
        <v>3.7745615662725125E-3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0.17633765535182466</v>
      </c>
      <c r="H86" s="23">
        <f>H83-H85</f>
        <v>0</v>
      </c>
      <c r="I86" s="23">
        <f>I83-I85</f>
        <v>2.6001644074604098E-2</v>
      </c>
      <c r="J86" s="23">
        <f>J83-J85</f>
        <v>0.14624424874619357</v>
      </c>
      <c r="K86" s="23">
        <f>K83-K85</f>
        <v>4.0917625310270041E-3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1471.0309999999999</v>
      </c>
      <c r="H93" s="23">
        <f>SUM(H94:H95)</f>
        <v>0</v>
      </c>
      <c r="I93" s="23">
        <f>SUM(I94:I95)</f>
        <v>216.90899999999999</v>
      </c>
      <c r="J93" s="23">
        <f>SUM(J94:J95)</f>
        <v>1219.9879999999998</v>
      </c>
      <c r="K93" s="23">
        <f>SUM(K94:K95)</f>
        <v>34.134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1471.0309999999999</v>
      </c>
      <c r="H94" s="55">
        <f>H34</f>
        <v>0</v>
      </c>
      <c r="I94" s="55">
        <f>I34</f>
        <v>216.90899999999999</v>
      </c>
      <c r="J94" s="55">
        <f>J34</f>
        <v>1219.9879999999998</v>
      </c>
      <c r="K94" s="55">
        <f>K34</f>
        <v>34.134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704.23480000000006</v>
      </c>
      <c r="H126" s="56">
        <f>SUM( H127:H128)</f>
        <v>0</v>
      </c>
      <c r="I126" s="56">
        <f>SUM( I127:I128)</f>
        <v>109.42027812509403</v>
      </c>
      <c r="J126" s="56">
        <f>SUM( J127:J128)</f>
        <v>577.59554168726072</v>
      </c>
      <c r="K126" s="56">
        <f>SUM( K127:K128)</f>
        <v>17.218980187645325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704.23480000000006</v>
      </c>
      <c r="H127" s="55">
        <v>0</v>
      </c>
      <c r="I127" s="55">
        <v>109.42027812509403</v>
      </c>
      <c r="J127" s="55">
        <v>577.59554168726072</v>
      </c>
      <c r="K127" s="55">
        <v>17.218980187645325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IF([1]Титульный!G45="","",[1]Титульный!G45)</f>
        <v>Генеральный директор</v>
      </c>
      <c r="G148" s="78"/>
      <c r="H148" s="68"/>
      <c r="I148" s="78" t="str">
        <f>IF([1]Титульный!G44="","",[1]Титульный!G44)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IF([1]Титульный!G46="","",[1]Титульный!G46)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53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1941.1</v>
      </c>
      <c r="H15" s="23">
        <f>H16+H17+H20+H23</f>
        <v>0</v>
      </c>
      <c r="I15" s="23">
        <f>I16+I17+I20+I23</f>
        <v>1941.1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1941.1</v>
      </c>
      <c r="H23" s="23">
        <f>SUM(H24:H26)</f>
        <v>0</v>
      </c>
      <c r="I23" s="23">
        <f>SUM(I24:I26)</f>
        <v>1941.1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1941.1</v>
      </c>
      <c r="H25" s="42"/>
      <c r="I25" s="42">
        <f>[2]сведения!C7/1000</f>
        <v>1941.1</v>
      </c>
      <c r="J25" s="42"/>
      <c r="K25" s="43"/>
      <c r="L25" s="19"/>
      <c r="M25" s="44" t="s">
        <v>43</v>
      </c>
      <c r="N25" s="45" t="s">
        <v>44</v>
      </c>
      <c r="O25" s="45" t="s">
        <v>45</v>
      </c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22.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1701.9288700201084</v>
      </c>
      <c r="H27" s="23">
        <f>H29+H30+H31</f>
        <v>0</v>
      </c>
      <c r="I27" s="23">
        <f>I28+I30+I31</f>
        <v>0</v>
      </c>
      <c r="J27" s="23">
        <f>J28+J29+J31</f>
        <v>1665.0232404929075</v>
      </c>
      <c r="K27" s="23">
        <f>K28+K29+K30</f>
        <v>36.905629527200915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27"/>
      <c r="J28" s="27"/>
      <c r="K28" s="27"/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1665.0232404929075</v>
      </c>
      <c r="H29" s="27"/>
      <c r="I29" s="46"/>
      <c r="J29" s="27">
        <f>I43</f>
        <v>1665.0232404929075</v>
      </c>
      <c r="K29" s="27"/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36.905629527200915</v>
      </c>
      <c r="H30" s="27"/>
      <c r="I30" s="27"/>
      <c r="J30" s="46"/>
      <c r="K30" s="27">
        <f>J43</f>
        <v>36.905629527200915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22.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1658.9720000000002</v>
      </c>
      <c r="H33" s="23">
        <f>H34+H36+H39+H42</f>
        <v>0</v>
      </c>
      <c r="I33" s="23">
        <f>I34+I36+I39+I42</f>
        <v>244.25700000000001</v>
      </c>
      <c r="J33" s="23">
        <f>J34+J36+J39+J42</f>
        <v>1382.0630000000001</v>
      </c>
      <c r="K33" s="23">
        <f>K34+K36+K39+K42</f>
        <v>32.652000000000001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1658.9720000000002</v>
      </c>
      <c r="H34" s="77"/>
      <c r="I34" s="77">
        <f>([2]сведения!E8+[2]сведения!E9)/1000</f>
        <v>244.25700000000001</v>
      </c>
      <c r="J34" s="77">
        <f>[2]сведения!F9/1000+[2]сведения!F8/1000</f>
        <v>1382.0630000000001</v>
      </c>
      <c r="K34" s="77">
        <f>[2]сведения!G9/1000+[2]сведения!G8/1000</f>
        <v>32.652000000000001</v>
      </c>
      <c r="L34" s="19"/>
      <c r="M34" s="24"/>
      <c r="P34" s="25"/>
    </row>
    <row r="35" spans="3:16" s="17" customFormat="1" ht="22.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22.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27"/>
      <c r="I42" s="27"/>
      <c r="J42" s="27"/>
      <c r="K42" s="27"/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1701.9288700201082</v>
      </c>
      <c r="H43" s="27"/>
      <c r="I43" s="27">
        <f>I15-I33-I46-I45</f>
        <v>1665.0232404929075</v>
      </c>
      <c r="J43" s="27">
        <f>I43-J33-J46-J45</f>
        <v>36.905629527200915</v>
      </c>
      <c r="K43" s="27">
        <f>J43-K33-K46-K45</f>
        <v>-2.6734170432973769E-13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66.010999999999996</v>
      </c>
      <c r="H45" s="27"/>
      <c r="I45" s="27"/>
      <c r="J45" s="27">
        <f>[2]ведомость!U14/1000</f>
        <v>66.010999999999996</v>
      </c>
      <c r="K45" s="27"/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216.11699999999996</v>
      </c>
      <c r="H46" s="27">
        <f>([2]ведомость!$U$11/1000)/'[2]Отпуск ЭЭ сет организациями'!$G$34*'[2]Отпуск ЭЭ сет организациями'!H34</f>
        <v>0</v>
      </c>
      <c r="I46" s="27">
        <f>([2]ведомость!$U$11/1000)/'[2]Отпуск ЭЭ сет организациями'!$G$34*'[2]Отпуск ЭЭ сет организациями'!I34</f>
        <v>31.819759507092339</v>
      </c>
      <c r="J46" s="27">
        <f>([2]ведомость!$U$11/1000)/'[2]Отпуск ЭЭ сет организациями'!$G$34*'[2]Отпуск ЭЭ сет организациями'!J34</f>
        <v>180.04361096570645</v>
      </c>
      <c r="K46" s="27">
        <f>([2]ведомость!$U$11/1000)/'[2]Отпуск ЭЭ сет организациями'!$G$34*'[2]Отпуск ЭЭ сет организациями'!K34</f>
        <v>4.2536295272011815</v>
      </c>
      <c r="L46" s="19"/>
      <c r="M46" s="24"/>
      <c r="P46" s="25">
        <v>190</v>
      </c>
    </row>
    <row r="47" spans="3:16" s="17" customFormat="1" ht="22.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8.2702839894654048</v>
      </c>
      <c r="H47" s="27"/>
      <c r="I47" s="27"/>
      <c r="J47" s="27">
        <f>[2]ведомость!U15/1000</f>
        <v>8.2702839894654048</v>
      </c>
      <c r="K47" s="27"/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104.0163103081828</v>
      </c>
      <c r="H48" s="27">
        <f>H34/(1-[2]сведения!$G$12/100)*[2]сведения!$G$12/100</f>
        <v>0</v>
      </c>
      <c r="I48" s="27">
        <f>I34/(1-[2]сведения!$G$12/100)*[2]сведения!$G$12/100</f>
        <v>15.314732199787464</v>
      </c>
      <c r="J48" s="27">
        <f>J34/(1-[2]сведения!$G$12/100)*[2]сведения!$G$12/100</f>
        <v>86.654321997874618</v>
      </c>
      <c r="K48" s="27">
        <f>K34/(1-[2]сведения!$G$12/100)*[2]сведения!$G$12/100</f>
        <v>2.0472561105207232</v>
      </c>
      <c r="L48" s="19"/>
      <c r="M48" s="24"/>
      <c r="P48" s="36"/>
    </row>
    <row r="49" spans="3:16" s="17" customFormat="1" ht="4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112.10068969181717</v>
      </c>
      <c r="H49" s="23">
        <f>H46-H48</f>
        <v>0</v>
      </c>
      <c r="I49" s="23">
        <f>I46-I48</f>
        <v>16.505027307304875</v>
      </c>
      <c r="J49" s="23">
        <f>J46-J48</f>
        <v>93.389288967831831</v>
      </c>
      <c r="K49" s="23">
        <f>K46-K48</f>
        <v>2.2063734166804583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3.4234567901234563</v>
      </c>
      <c r="H52" s="23">
        <f>H53+H54+H57+H60</f>
        <v>0</v>
      </c>
      <c r="I52" s="23">
        <f>I53+I54+I57+I60</f>
        <v>3.4234567901234563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>
        <f>H16/6804*12</f>
        <v>0</v>
      </c>
      <c r="I53" s="27">
        <f>I16/6804*12</f>
        <v>0</v>
      </c>
      <c r="J53" s="27">
        <f>J16/6804*12</f>
        <v>0</v>
      </c>
      <c r="K53" s="27">
        <f>K16/6804*12</f>
        <v>0</v>
      </c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3.4234567901234563</v>
      </c>
      <c r="H60" s="23">
        <f>SUM(H61:H63)</f>
        <v>0</v>
      </c>
      <c r="I60" s="23">
        <f>SUM(I61:I63)</f>
        <v>3.4234567901234563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3.4234567901234563</v>
      </c>
      <c r="H62" s="42">
        <f>H25/6804*12</f>
        <v>0</v>
      </c>
      <c r="I62" s="42">
        <f>I25/6804*12</f>
        <v>3.4234567901234563</v>
      </c>
      <c r="J62" s="42">
        <f>J25/6804*12</f>
        <v>0</v>
      </c>
      <c r="K62" s="42">
        <f>K25/6804*12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22.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3.0016382187303496</v>
      </c>
      <c r="H64" s="23">
        <f>H66+H67+H68</f>
        <v>0</v>
      </c>
      <c r="I64" s="23">
        <f>I65+I67+I68</f>
        <v>0</v>
      </c>
      <c r="J64" s="23">
        <f>J65+J66+J68</f>
        <v>2.9365489250315826</v>
      </c>
      <c r="K64" s="23">
        <f>K65+K66+K67</f>
        <v>6.5089293698767051E-2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42">
        <f t="shared" ref="H65:K75" si="1">I28/6804*12</f>
        <v>0</v>
      </c>
      <c r="J65" s="42">
        <f t="shared" si="1"/>
        <v>0</v>
      </c>
      <c r="K65" s="42">
        <f t="shared" si="1"/>
        <v>0</v>
      </c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2.9365489250315826</v>
      </c>
      <c r="H66" s="42">
        <f t="shared" si="1"/>
        <v>0</v>
      </c>
      <c r="I66" s="53"/>
      <c r="J66" s="42">
        <f t="shared" si="1"/>
        <v>2.9365489250315826</v>
      </c>
      <c r="K66" s="42">
        <f t="shared" si="1"/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6.5089293698767051E-2</v>
      </c>
      <c r="H67" s="42">
        <f t="shared" si="1"/>
        <v>0</v>
      </c>
      <c r="I67" s="42">
        <f t="shared" si="1"/>
        <v>0</v>
      </c>
      <c r="J67" s="46"/>
      <c r="K67" s="42">
        <f t="shared" si="1"/>
        <v>6.5089293698767051E-2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 t="shared" si="1"/>
        <v>0</v>
      </c>
      <c r="K68" s="46"/>
      <c r="L68" s="19"/>
      <c r="M68" s="24"/>
      <c r="P68" s="25">
        <v>380</v>
      </c>
    </row>
    <row r="69" spans="3:16" s="17" customFormat="1" ht="22.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 t="shared" si="1"/>
        <v>0</v>
      </c>
      <c r="J69" s="42">
        <f t="shared" si="1"/>
        <v>0</v>
      </c>
      <c r="K69" s="42">
        <f t="shared" si="1"/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2.9258765432098768</v>
      </c>
      <c r="H70" s="23">
        <f>H71+H73+H76+H79</f>
        <v>0</v>
      </c>
      <c r="I70" s="23">
        <f>I71+I73+I76+I79</f>
        <v>0.43078835978835978</v>
      </c>
      <c r="J70" s="23">
        <f>J71+J73+J76+J79</f>
        <v>2.4375008818342154</v>
      </c>
      <c r="K70" s="23">
        <f>K71+K73+K76+K79</f>
        <v>5.758730158730159E-2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2.9258765432098768</v>
      </c>
      <c r="H71" s="42">
        <f>H34/6804*12</f>
        <v>0</v>
      </c>
      <c r="I71" s="42">
        <f t="shared" si="1"/>
        <v>0.43078835978835978</v>
      </c>
      <c r="J71" s="42">
        <f t="shared" si="1"/>
        <v>2.4375008818342154</v>
      </c>
      <c r="K71" s="42">
        <f t="shared" si="1"/>
        <v>5.758730158730159E-2</v>
      </c>
      <c r="L71" s="19"/>
      <c r="M71" s="24"/>
      <c r="P71" s="25"/>
    </row>
    <row r="72" spans="3:16" s="17" customFormat="1" ht="22.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1"/>
        <v>0</v>
      </c>
      <c r="J72" s="42">
        <f t="shared" si="1"/>
        <v>0</v>
      </c>
      <c r="K72" s="42">
        <f t="shared" si="1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1"/>
        <v>0</v>
      </c>
      <c r="J73" s="42">
        <f t="shared" si="1"/>
        <v>0</v>
      </c>
      <c r="K73" s="42">
        <f t="shared" si="1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1"/>
        <v>0</v>
      </c>
      <c r="J74" s="42">
        <f t="shared" si="1"/>
        <v>0</v>
      </c>
      <c r="K74" s="42">
        <f t="shared" si="1"/>
        <v>0</v>
      </c>
      <c r="L74" s="19"/>
      <c r="M74" s="24"/>
      <c r="P74" s="25"/>
    </row>
    <row r="75" spans="3:16" s="17" customFormat="1" ht="22.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1"/>
        <v>0</v>
      </c>
      <c r="J75" s="42">
        <f t="shared" si="1"/>
        <v>0</v>
      </c>
      <c r="K75" s="42">
        <f t="shared" si="1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2">H42/6804*12</f>
        <v>0</v>
      </c>
      <c r="I79" s="42">
        <f t="shared" si="2"/>
        <v>0</v>
      </c>
      <c r="J79" s="42">
        <f t="shared" si="2"/>
        <v>0</v>
      </c>
      <c r="K79" s="42">
        <f t="shared" si="2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3.0016382187303492</v>
      </c>
      <c r="H80" s="42">
        <f t="shared" si="2"/>
        <v>0</v>
      </c>
      <c r="I80" s="42">
        <f t="shared" si="2"/>
        <v>2.9365489250315826</v>
      </c>
      <c r="J80" s="42">
        <f t="shared" si="2"/>
        <v>6.5089293698767051E-2</v>
      </c>
      <c r="K80" s="42">
        <f t="shared" si="2"/>
        <v>-4.7150212403833811E-16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2"/>
        <v>0</v>
      </c>
      <c r="I81" s="42">
        <f t="shared" si="2"/>
        <v>0</v>
      </c>
      <c r="J81" s="42">
        <f t="shared" si="2"/>
        <v>0</v>
      </c>
      <c r="K81" s="42">
        <f t="shared" si="2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0.11642151675485007</v>
      </c>
      <c r="H82" s="42">
        <f t="shared" si="2"/>
        <v>0</v>
      </c>
      <c r="I82" s="42">
        <f t="shared" si="2"/>
        <v>0</v>
      </c>
      <c r="J82" s="42">
        <f t="shared" si="2"/>
        <v>0.11642151675485007</v>
      </c>
      <c r="K82" s="42">
        <f t="shared" si="2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0.38115873015873009</v>
      </c>
      <c r="H83" s="42">
        <f t="shared" si="2"/>
        <v>0</v>
      </c>
      <c r="I83" s="42">
        <f t="shared" si="2"/>
        <v>5.6119505303513825E-2</v>
      </c>
      <c r="J83" s="42">
        <f t="shared" si="2"/>
        <v>0.31753723274375034</v>
      </c>
      <c r="K83" s="42">
        <f t="shared" si="2"/>
        <v>7.5019921114659275E-3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1.4586038782125936E-2</v>
      </c>
      <c r="H84" s="42">
        <f t="shared" si="2"/>
        <v>0</v>
      </c>
      <c r="I84" s="42">
        <f t="shared" si="2"/>
        <v>0</v>
      </c>
      <c r="J84" s="42">
        <f t="shared" si="2"/>
        <v>1.4586038782125936E-2</v>
      </c>
      <c r="K84" s="42">
        <f t="shared" si="2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0.18345028273048117</v>
      </c>
      <c r="H85" s="42">
        <f t="shared" si="2"/>
        <v>0</v>
      </c>
      <c r="I85" s="42">
        <f t="shared" si="2"/>
        <v>2.7010109699801527E-2</v>
      </c>
      <c r="J85" s="42">
        <f t="shared" si="2"/>
        <v>0.15282949205974361</v>
      </c>
      <c r="K85" s="42">
        <f t="shared" si="2"/>
        <v>3.6106809709360197E-3</v>
      </c>
      <c r="L85" s="19"/>
      <c r="M85" s="24"/>
      <c r="P85" s="25"/>
    </row>
    <row r="86" spans="3:16" s="17" customFormat="1" ht="4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0.19770844742824892</v>
      </c>
      <c r="H86" s="23">
        <f>H83-H85</f>
        <v>0</v>
      </c>
      <c r="I86" s="23">
        <f>I83-I85</f>
        <v>2.9109395603712299E-2</v>
      </c>
      <c r="J86" s="23">
        <f>J83-J85</f>
        <v>0.16470774068400673</v>
      </c>
      <c r="K86" s="23">
        <f>K83-K85</f>
        <v>3.8913111405299078E-3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1658.9720000000002</v>
      </c>
      <c r="H93" s="23">
        <f>SUM(H94:H95)</f>
        <v>0</v>
      </c>
      <c r="I93" s="23">
        <f>SUM(I94:I95)</f>
        <v>244.25700000000001</v>
      </c>
      <c r="J93" s="23">
        <f>SUM(J94:J95)</f>
        <v>1382.0630000000001</v>
      </c>
      <c r="K93" s="23">
        <f>SUM(K94:K95)</f>
        <v>32.652000000000001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1658.9720000000002</v>
      </c>
      <c r="H94" s="55">
        <f>H34</f>
        <v>0</v>
      </c>
      <c r="I94" s="55">
        <f>I34</f>
        <v>244.25700000000001</v>
      </c>
      <c r="J94" s="55">
        <f>J34</f>
        <v>1382.0630000000001</v>
      </c>
      <c r="K94" s="55">
        <f>K34</f>
        <v>32.652000000000001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22.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22.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56.2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56.2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56.2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33.7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22.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794.20845999999995</v>
      </c>
      <c r="H126" s="56">
        <f>SUM( H127:H128)</f>
        <v>0</v>
      </c>
      <c r="I126" s="56">
        <f>SUM( I127:I128)</f>
        <v>116.93444845013657</v>
      </c>
      <c r="J126" s="56">
        <f>SUM( J127:J128)</f>
        <v>661.64234649709579</v>
      </c>
      <c r="K126" s="56">
        <f>SUM( K127:K128)</f>
        <v>15.631665052767616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794.20845999999995</v>
      </c>
      <c r="H127" s="55">
        <f>[2]акт!$F$21/1000/$G$33*H33</f>
        <v>0</v>
      </c>
      <c r="I127" s="55">
        <f>[2]акт!$F$21/1000/$G$33*I33</f>
        <v>116.93444845013657</v>
      </c>
      <c r="J127" s="55">
        <f>[2]акт!$F$21/1000/$G$33*J33</f>
        <v>661.64234649709579</v>
      </c>
      <c r="K127" s="55">
        <f>[2]акт!$F$21/1000/$G$33*K33</f>
        <v>15.631665052767616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3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3"/>
        <v>0</v>
      </c>
      <c r="H134" s="61"/>
      <c r="I134" s="61"/>
      <c r="J134" s="61"/>
      <c r="K134" s="61"/>
      <c r="L134" s="60"/>
      <c r="M134" s="24"/>
      <c r="P134" s="25"/>
    </row>
    <row r="135" spans="3:16" ht="22.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3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3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3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3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3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3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3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3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3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3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3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3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IF([2]Титульный!G45="","",[2]Титульный!G45)</f>
        <v>Начальник АДО</v>
      </c>
      <c r="G148" s="78"/>
      <c r="H148" s="68"/>
      <c r="I148" s="78" t="str">
        <f>IF([2]Титульный!G44="","",[2]Титульный!G44)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IF([2]Титульный!G46="","",[2]Титульный!G46)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6" workbookViewId="0">
      <selection activeCell="E43" sqref="E43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2056.3200000000002</v>
      </c>
      <c r="H15" s="23">
        <f>H16+H17+H20+H23</f>
        <v>0</v>
      </c>
      <c r="I15" s="23">
        <f>I16+I17+I20+I23</f>
        <v>2056.3200000000002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2056.3200000000002</v>
      </c>
      <c r="H23" s="23">
        <f>SUM(H24:H26)</f>
        <v>0</v>
      </c>
      <c r="I23" s="23">
        <f>SUM(I24:I26)</f>
        <v>2056.3200000000002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2056.3200000000002</v>
      </c>
      <c r="H25" s="42"/>
      <c r="I25" s="42">
        <v>2056.3200000000002</v>
      </c>
      <c r="J25" s="42"/>
      <c r="K25" s="43"/>
      <c r="L25" s="19"/>
      <c r="M25" s="44" t="s">
        <v>43</v>
      </c>
      <c r="N25" s="45" t="s">
        <v>44</v>
      </c>
      <c r="O25" s="45" t="s">
        <v>45</v>
      </c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1843.3451220983686</v>
      </c>
      <c r="H27" s="23">
        <f>H29+H30+H31</f>
        <v>0</v>
      </c>
      <c r="I27" s="23">
        <f>I28+I30+I31</f>
        <v>0</v>
      </c>
      <c r="J27" s="23">
        <f>J28+J29+J31</f>
        <v>1781.489838244524</v>
      </c>
      <c r="K27" s="23">
        <f>K28+K29+K30</f>
        <v>61.855283853844568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27"/>
      <c r="J28" s="27"/>
      <c r="K28" s="27"/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1781.489838244524</v>
      </c>
      <c r="H29" s="27"/>
      <c r="I29" s="46"/>
      <c r="J29" s="27">
        <v>1781.489838244524</v>
      </c>
      <c r="K29" s="27"/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61.855283853844568</v>
      </c>
      <c r="H30" s="27"/>
      <c r="I30" s="27"/>
      <c r="J30" s="46"/>
      <c r="K30" s="27">
        <v>61.855283853844568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1810.0160000000001</v>
      </c>
      <c r="H33" s="23">
        <f>H34+H36+H39+H42</f>
        <v>0</v>
      </c>
      <c r="I33" s="23">
        <f>I34+I36+I39+I42</f>
        <v>251.46700000000001</v>
      </c>
      <c r="J33" s="23">
        <f>J34+J36+J39+J42</f>
        <v>1501.952</v>
      </c>
      <c r="K33" s="23">
        <f>K34+K36+K39+K42</f>
        <v>56.597000000000001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1810.0160000000001</v>
      </c>
      <c r="H34" s="27"/>
      <c r="I34" s="27">
        <v>251.46700000000001</v>
      </c>
      <c r="J34" s="27">
        <v>1501.952</v>
      </c>
      <c r="K34" s="27">
        <v>56.597000000000001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27"/>
      <c r="I42" s="27"/>
      <c r="J42" s="27"/>
      <c r="K42" s="27"/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1843.3451220983688</v>
      </c>
      <c r="H43" s="27"/>
      <c r="I43" s="27">
        <v>1781.489838244524</v>
      </c>
      <c r="J43" s="27">
        <v>61.855283853844568</v>
      </c>
      <c r="K43" s="27">
        <v>1.8207657603852567E-13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78.14</v>
      </c>
      <c r="H45" s="27"/>
      <c r="I45" s="27"/>
      <c r="J45" s="27">
        <v>78.14</v>
      </c>
      <c r="K45" s="27"/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168.16399999999999</v>
      </c>
      <c r="H46" s="27">
        <v>0</v>
      </c>
      <c r="I46" s="27">
        <v>23.363161755476192</v>
      </c>
      <c r="J46" s="27">
        <v>139.54255439067941</v>
      </c>
      <c r="K46" s="27">
        <v>5.258283853844385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6.9593481470810676</v>
      </c>
      <c r="H47" s="27"/>
      <c r="I47" s="27"/>
      <c r="J47" s="27">
        <v>6.9593481470810676</v>
      </c>
      <c r="K47" s="27"/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113.48665674814029</v>
      </c>
      <c r="H48" s="27">
        <v>0</v>
      </c>
      <c r="I48" s="27">
        <v>15.766793836344316</v>
      </c>
      <c r="J48" s="27">
        <v>94.171273113708835</v>
      </c>
      <c r="K48" s="27">
        <v>3.5485897980871419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54.677343251859696</v>
      </c>
      <c r="H49" s="23">
        <f>H46-H48</f>
        <v>0</v>
      </c>
      <c r="I49" s="23">
        <f>I46-I48</f>
        <v>7.5963679191318754</v>
      </c>
      <c r="J49" s="23">
        <f>J46-J48</f>
        <v>45.371281276970578</v>
      </c>
      <c r="K49" s="23">
        <f>K46-K48</f>
        <v>1.7096940557572431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3.6266666666666669</v>
      </c>
      <c r="H52" s="23">
        <f>H53+H54+H57+H60</f>
        <v>0</v>
      </c>
      <c r="I52" s="23">
        <f>I53+I54+I57+I60</f>
        <v>3.6266666666666669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3.6266666666666669</v>
      </c>
      <c r="H60" s="23">
        <f>SUM(H61:H63)</f>
        <v>0</v>
      </c>
      <c r="I60" s="23">
        <f>SUM(I61:I63)</f>
        <v>3.6266666666666669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3.6266666666666669</v>
      </c>
      <c r="H62" s="42">
        <f>H25/6804*12</f>
        <v>0</v>
      </c>
      <c r="I62" s="42">
        <f>I25/6804*12</f>
        <v>3.6266666666666669</v>
      </c>
      <c r="J62" s="42">
        <f>J25/6804*12</f>
        <v>0</v>
      </c>
      <c r="K62" s="42">
        <f>K25/6804*12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3.251049598057087</v>
      </c>
      <c r="H64" s="23">
        <f>H66+H67+H68</f>
        <v>0</v>
      </c>
      <c r="I64" s="23">
        <f>I65+I67+I68</f>
        <v>0</v>
      </c>
      <c r="J64" s="23">
        <f>J65+J66+J68</f>
        <v>3.1419573866746453</v>
      </c>
      <c r="K64" s="23">
        <f>K65+K66+K67</f>
        <v>0.10909221138244193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3.1419573866746453</v>
      </c>
      <c r="H66" s="42">
        <f t="shared" ref="H66:I68" si="1">H29/6804*12</f>
        <v>0</v>
      </c>
      <c r="I66" s="53"/>
      <c r="J66" s="42">
        <f>J29/6804*12</f>
        <v>3.1419573866746453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0.10909221138244193</v>
      </c>
      <c r="H67" s="42">
        <f t="shared" si="1"/>
        <v>0</v>
      </c>
      <c r="I67" s="42">
        <f t="shared" si="1"/>
        <v>0</v>
      </c>
      <c r="J67" s="46"/>
      <c r="K67" s="42">
        <f>K30/6804*12</f>
        <v>0.10909221138244193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3.192268077601411</v>
      </c>
      <c r="H70" s="23">
        <f>H71+H73+H76+H79</f>
        <v>0</v>
      </c>
      <c r="I70" s="23">
        <f>I71+I73+I76+I79</f>
        <v>0.44350440917107586</v>
      </c>
      <c r="J70" s="23">
        <f>J71+J73+J76+J79</f>
        <v>2.6489453262786595</v>
      </c>
      <c r="K70" s="23">
        <f>K71+K73+K76+K79</f>
        <v>9.9818342151675482E-2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3.192268077601411</v>
      </c>
      <c r="H71" s="42">
        <f>H34/6804*12</f>
        <v>0</v>
      </c>
      <c r="I71" s="42">
        <f t="shared" ref="I71:K75" si="2">I34/6804*12</f>
        <v>0.44350440917107586</v>
      </c>
      <c r="J71" s="42">
        <f t="shared" si="2"/>
        <v>2.6489453262786595</v>
      </c>
      <c r="K71" s="42">
        <f t="shared" si="2"/>
        <v>9.9818342151675482E-2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3.2510495980570875</v>
      </c>
      <c r="H80" s="42">
        <f t="shared" si="3"/>
        <v>0</v>
      </c>
      <c r="I80" s="42">
        <f t="shared" si="3"/>
        <v>3.1419573866746453</v>
      </c>
      <c r="J80" s="42">
        <f t="shared" si="3"/>
        <v>0.10909221138244193</v>
      </c>
      <c r="K80" s="42">
        <f t="shared" si="3"/>
        <v>3.2112270906265554E-16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0.13781305114638448</v>
      </c>
      <c r="H82" s="42">
        <f t="shared" si="3"/>
        <v>0</v>
      </c>
      <c r="I82" s="42">
        <f t="shared" si="3"/>
        <v>0</v>
      </c>
      <c r="J82" s="42">
        <f t="shared" si="3"/>
        <v>0.13781305114638448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0.29658553791887127</v>
      </c>
      <c r="H83" s="42">
        <f t="shared" si="3"/>
        <v>0</v>
      </c>
      <c r="I83" s="42">
        <f t="shared" si="3"/>
        <v>4.1204870820945663E-2</v>
      </c>
      <c r="J83" s="42">
        <f t="shared" si="3"/>
        <v>0.24610679786715947</v>
      </c>
      <c r="K83" s="42">
        <f t="shared" si="3"/>
        <v>9.2738692307661116E-3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1.2273982622717932E-2</v>
      </c>
      <c r="H84" s="42">
        <f t="shared" si="3"/>
        <v>0</v>
      </c>
      <c r="I84" s="42">
        <f t="shared" si="3"/>
        <v>0</v>
      </c>
      <c r="J84" s="42">
        <f t="shared" si="3"/>
        <v>1.2273982622717932E-2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0.20015283377097051</v>
      </c>
      <c r="H85" s="42">
        <f t="shared" si="3"/>
        <v>0</v>
      </c>
      <c r="I85" s="42">
        <f t="shared" si="3"/>
        <v>2.7807396536762459E-2</v>
      </c>
      <c r="J85" s="42">
        <f t="shared" si="3"/>
        <v>0.16608690143511257</v>
      </c>
      <c r="K85" s="42">
        <f t="shared" si="3"/>
        <v>6.2585357990954885E-3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9.6432704147900727E-2</v>
      </c>
      <c r="H86" s="23">
        <f>H83-H85</f>
        <v>0</v>
      </c>
      <c r="I86" s="23">
        <f>I83-I85</f>
        <v>1.3397474284183204E-2</v>
      </c>
      <c r="J86" s="23">
        <f>J83-J85</f>
        <v>8.0019896432046905E-2</v>
      </c>
      <c r="K86" s="23">
        <f>K83-K85</f>
        <v>3.0153334316706231E-3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1810.0160000000001</v>
      </c>
      <c r="H93" s="23">
        <f>SUM(H94:H95)</f>
        <v>0</v>
      </c>
      <c r="I93" s="23">
        <f>SUM(I94:I95)</f>
        <v>251.46700000000001</v>
      </c>
      <c r="J93" s="23">
        <f>SUM(J94:J95)</f>
        <v>1501.952</v>
      </c>
      <c r="K93" s="23">
        <f>SUM(K94:K95)</f>
        <v>56.597000000000001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1810.0160000000001</v>
      </c>
      <c r="H94" s="55">
        <f>H34</f>
        <v>0</v>
      </c>
      <c r="I94" s="55">
        <f>I34</f>
        <v>251.46700000000001</v>
      </c>
      <c r="J94" s="55">
        <f>J34</f>
        <v>1501.952</v>
      </c>
      <c r="K94" s="55">
        <f>K34</f>
        <v>56.597000000000001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866.51886999999988</v>
      </c>
      <c r="H126" s="56">
        <f>SUM( H127:H128)</f>
        <v>0</v>
      </c>
      <c r="I126" s="56">
        <f>SUM( I127:I128)</f>
        <v>120.38617375884522</v>
      </c>
      <c r="J126" s="56">
        <f>SUM( J127:J128)</f>
        <v>719.03770454749565</v>
      </c>
      <c r="K126" s="56">
        <f>SUM( K127:K128)</f>
        <v>27.094991693659061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866.51886999999988</v>
      </c>
      <c r="H127" s="55">
        <v>0</v>
      </c>
      <c r="I127" s="55">
        <v>120.38617375884522</v>
      </c>
      <c r="J127" s="55">
        <v>719.03770454749565</v>
      </c>
      <c r="K127" s="55">
        <v>27.094991693659061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IF([3]Титульный!G45="","",[3]Титульный!G45)</f>
        <v>Генеральный директор</v>
      </c>
      <c r="G148" s="78"/>
      <c r="H148" s="68"/>
      <c r="I148" s="78" t="str">
        <f>IF([3]Титульный!G44="","",[3]Титульный!G44)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IF([3]Титульный!G46="","",[3]Титульный!G46)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6" workbookViewId="0">
      <selection sqref="A1:XFD1048576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1569.68</v>
      </c>
      <c r="H15" s="23">
        <f>H16+H17+H20+H23</f>
        <v>0</v>
      </c>
      <c r="I15" s="23">
        <f>I16+I17+I20+I23</f>
        <v>1569.68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1569.68</v>
      </c>
      <c r="H23" s="23">
        <f>SUM(H24:H26)</f>
        <v>0</v>
      </c>
      <c r="I23" s="23">
        <f>SUM(I24:I26)</f>
        <v>1569.68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1569.68</v>
      </c>
      <c r="H25" s="42"/>
      <c r="I25" s="42">
        <v>1569.68</v>
      </c>
      <c r="J25" s="42"/>
      <c r="K25" s="43"/>
      <c r="L25" s="19"/>
      <c r="M25" s="44" t="s">
        <v>43</v>
      </c>
      <c r="N25" s="45" t="s">
        <v>44</v>
      </c>
      <c r="O25" s="45" t="s">
        <v>45</v>
      </c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1402.2582345521414</v>
      </c>
      <c r="H27" s="23">
        <f>H29+H30+H31</f>
        <v>0</v>
      </c>
      <c r="I27" s="23">
        <f>I28+I30+I31</f>
        <v>0</v>
      </c>
      <c r="J27" s="23">
        <f>J28+J29+J31</f>
        <v>1374.7988590772318</v>
      </c>
      <c r="K27" s="23">
        <f>K28+K29+K30</f>
        <v>27.459375474909699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27"/>
      <c r="J28" s="27"/>
      <c r="K28" s="27"/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1374.7988590772318</v>
      </c>
      <c r="H29" s="27"/>
      <c r="I29" s="46"/>
      <c r="J29" s="27">
        <v>1374.7988590772318</v>
      </c>
      <c r="K29" s="27"/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27.459375474909699</v>
      </c>
      <c r="H30" s="27"/>
      <c r="I30" s="27"/>
      <c r="J30" s="46"/>
      <c r="K30" s="27">
        <v>27.459375474909699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1381.8419999999999</v>
      </c>
      <c r="H33" s="23">
        <f>H34+H36+H39+H42</f>
        <v>0</v>
      </c>
      <c r="I33" s="23">
        <f>I34+I36+I39+I42</f>
        <v>178.101</v>
      </c>
      <c r="J33" s="23">
        <f>J34+J36+J39+J42</f>
        <v>1178.646</v>
      </c>
      <c r="K33" s="23">
        <f>K34+K36+K39+K42</f>
        <v>25.094999999999999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1381.8419999999999</v>
      </c>
      <c r="H34" s="27"/>
      <c r="I34" s="27">
        <v>178.101</v>
      </c>
      <c r="J34" s="27">
        <v>1178.646</v>
      </c>
      <c r="K34" s="27">
        <v>25.094999999999999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27"/>
      <c r="I42" s="27"/>
      <c r="J42" s="27"/>
      <c r="K42" s="27"/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1402.2582345521416</v>
      </c>
      <c r="H43" s="27"/>
      <c r="I43" s="27">
        <v>1374.7988590772318</v>
      </c>
      <c r="J43" s="27">
        <v>27.459375474909699</v>
      </c>
      <c r="K43" s="27">
        <v>1.2256862191861728E-13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57.645000000000003</v>
      </c>
      <c r="H45" s="27"/>
      <c r="I45" s="27"/>
      <c r="J45" s="27">
        <v>57.645000000000003</v>
      </c>
      <c r="K45" s="27"/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130.19300000000001</v>
      </c>
      <c r="H46" s="27">
        <v>0</v>
      </c>
      <c r="I46" s="27">
        <v>16.780140922768307</v>
      </c>
      <c r="J46" s="27">
        <v>111.04848360232212</v>
      </c>
      <c r="K46" s="27">
        <v>2.3643754749095773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5.2136458925992395</v>
      </c>
      <c r="H47" s="27"/>
      <c r="I47" s="27"/>
      <c r="J47" s="27">
        <v>5.2136458925992395</v>
      </c>
      <c r="K47" s="27"/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86.640465462274193</v>
      </c>
      <c r="H48" s="27">
        <v>0</v>
      </c>
      <c r="I48" s="27">
        <v>11.166800212539854</v>
      </c>
      <c r="J48" s="27">
        <v>73.900227417640821</v>
      </c>
      <c r="K48" s="27">
        <v>1.5734378320935176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43.552534537725819</v>
      </c>
      <c r="H49" s="23">
        <f>H46-H48</f>
        <v>0</v>
      </c>
      <c r="I49" s="23">
        <f>I46-I48</f>
        <v>5.6133407102284529</v>
      </c>
      <c r="J49" s="23">
        <f>J46-J48</f>
        <v>37.148256184681301</v>
      </c>
      <c r="K49" s="23">
        <f>K46-K48</f>
        <v>0.79093764281605972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2.7683950617283952</v>
      </c>
      <c r="H52" s="23">
        <f>H53+H54+H57+H60</f>
        <v>0</v>
      </c>
      <c r="I52" s="23">
        <f>I53+I54+I57+I60</f>
        <v>2.7683950617283952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2.7683950617283952</v>
      </c>
      <c r="H60" s="23">
        <f>SUM(H61:H63)</f>
        <v>0</v>
      </c>
      <c r="I60" s="23">
        <f>SUM(I61:I63)</f>
        <v>2.7683950617283952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2.7683950617283952</v>
      </c>
      <c r="H62" s="42">
        <f>H25/6804*12</f>
        <v>0</v>
      </c>
      <c r="I62" s="42">
        <f>I25/6804*12</f>
        <v>2.7683950617283952</v>
      </c>
      <c r="J62" s="42">
        <f>J25/6804*12</f>
        <v>0</v>
      </c>
      <c r="K62" s="42">
        <f>K25/6804*12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2.4731185794570396</v>
      </c>
      <c r="H64" s="23">
        <f>H66+H67+H68</f>
        <v>0</v>
      </c>
      <c r="I64" s="23">
        <f>I65+I67+I68</f>
        <v>0</v>
      </c>
      <c r="J64" s="23">
        <f>J65+J66+J68</f>
        <v>2.4246893458152234</v>
      </c>
      <c r="K64" s="23">
        <f>K65+K66+K67</f>
        <v>4.8429233641816047E-2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2.4246893458152234</v>
      </c>
      <c r="H66" s="42">
        <f t="shared" ref="H66:I68" si="1">H29/6804*12</f>
        <v>0</v>
      </c>
      <c r="I66" s="53"/>
      <c r="J66" s="42">
        <f>J29/6804*12</f>
        <v>2.4246893458152234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4.8429233641816047E-2</v>
      </c>
      <c r="H67" s="42">
        <f t="shared" si="1"/>
        <v>0</v>
      </c>
      <c r="I67" s="42">
        <f t="shared" si="1"/>
        <v>0</v>
      </c>
      <c r="J67" s="46"/>
      <c r="K67" s="42">
        <f>K30/6804*12</f>
        <v>4.8429233641816047E-2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2.4371111111111108</v>
      </c>
      <c r="H70" s="23">
        <f>H71+H73+H76+H79</f>
        <v>0</v>
      </c>
      <c r="I70" s="23">
        <f>I71+I73+I76+I79</f>
        <v>0.31411111111111112</v>
      </c>
      <c r="J70" s="23">
        <f>J71+J73+J76+J79</f>
        <v>2.0787407407407406</v>
      </c>
      <c r="K70" s="23">
        <f>K71+K73+K76+K79</f>
        <v>4.4259259259259255E-2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2.4371111111111108</v>
      </c>
      <c r="H71" s="42">
        <f>H34/6804*12</f>
        <v>0</v>
      </c>
      <c r="I71" s="42">
        <f t="shared" ref="I71:K75" si="2">I34/6804*12</f>
        <v>0.31411111111111112</v>
      </c>
      <c r="J71" s="42">
        <f t="shared" si="2"/>
        <v>2.0787407407407406</v>
      </c>
      <c r="K71" s="42">
        <f t="shared" si="2"/>
        <v>4.4259259259259255E-2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2.4731185794570396</v>
      </c>
      <c r="H80" s="42">
        <f t="shared" si="3"/>
        <v>0</v>
      </c>
      <c r="I80" s="42">
        <f t="shared" si="3"/>
        <v>2.4246893458152234</v>
      </c>
      <c r="J80" s="42">
        <f t="shared" si="3"/>
        <v>4.8429233641816047E-2</v>
      </c>
      <c r="K80" s="42">
        <f t="shared" si="3"/>
        <v>2.161704090275437E-16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0.10166666666666668</v>
      </c>
      <c r="H82" s="42">
        <f t="shared" si="3"/>
        <v>0</v>
      </c>
      <c r="I82" s="42">
        <f t="shared" si="3"/>
        <v>0</v>
      </c>
      <c r="J82" s="42">
        <f t="shared" si="3"/>
        <v>0.10166666666666668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0.22961728395061726</v>
      </c>
      <c r="H83" s="42">
        <f t="shared" si="3"/>
        <v>0</v>
      </c>
      <c r="I83" s="42">
        <f t="shared" si="3"/>
        <v>2.9594604802060508E-2</v>
      </c>
      <c r="J83" s="42">
        <f t="shared" si="3"/>
        <v>0.1958527047660002</v>
      </c>
      <c r="K83" s="42">
        <f t="shared" si="3"/>
        <v>4.1699743825565731E-3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9.1951426677235274E-3</v>
      </c>
      <c r="H84" s="42">
        <f t="shared" si="3"/>
        <v>0</v>
      </c>
      <c r="I84" s="42">
        <f t="shared" si="3"/>
        <v>0</v>
      </c>
      <c r="J84" s="42">
        <f t="shared" si="3"/>
        <v>9.1951426677235274E-3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0.15280505372535133</v>
      </c>
      <c r="H85" s="42">
        <f t="shared" si="3"/>
        <v>0</v>
      </c>
      <c r="I85" s="42">
        <f t="shared" si="3"/>
        <v>1.9694533002715793E-2</v>
      </c>
      <c r="J85" s="42">
        <f t="shared" si="3"/>
        <v>0.13033549809107731</v>
      </c>
      <c r="K85" s="42">
        <f t="shared" si="3"/>
        <v>2.7750226315582322E-3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7.681223022526594E-2</v>
      </c>
      <c r="H86" s="23">
        <f>H83-H85</f>
        <v>0</v>
      </c>
      <c r="I86" s="23">
        <f>I83-I85</f>
        <v>9.9000717993447153E-3</v>
      </c>
      <c r="J86" s="23">
        <f>J83-J85</f>
        <v>6.551720667492289E-2</v>
      </c>
      <c r="K86" s="23">
        <f>K83-K85</f>
        <v>1.3949517509983409E-3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1381.8419999999999</v>
      </c>
      <c r="H93" s="23">
        <f>SUM(H94:H95)</f>
        <v>0</v>
      </c>
      <c r="I93" s="23">
        <f>SUM(I94:I95)</f>
        <v>178.101</v>
      </c>
      <c r="J93" s="23">
        <f>SUM(J94:J95)</f>
        <v>1178.646</v>
      </c>
      <c r="K93" s="23">
        <f>SUM(K94:K95)</f>
        <v>25.094999999999999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1381.8419999999999</v>
      </c>
      <c r="H94" s="55">
        <f>H34</f>
        <v>0</v>
      </c>
      <c r="I94" s="55">
        <f>I34</f>
        <v>178.101</v>
      </c>
      <c r="J94" s="55">
        <f>J34</f>
        <v>1178.646</v>
      </c>
      <c r="K94" s="55">
        <f>K34</f>
        <v>25.094999999999999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661.53645999999992</v>
      </c>
      <c r="H126" s="56">
        <f>SUM( H127:H128)</f>
        <v>0</v>
      </c>
      <c r="I126" s="56">
        <f>SUM( I127:I128)</f>
        <v>85.263224784353056</v>
      </c>
      <c r="J126" s="56">
        <f>SUM( J127:J128)</f>
        <v>564.25937439530708</v>
      </c>
      <c r="K126" s="56">
        <f>SUM( K127:K128)</f>
        <v>12.013860820339806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661.53645999999992</v>
      </c>
      <c r="H127" s="55">
        <v>0</v>
      </c>
      <c r="I127" s="55">
        <v>85.263224784353056</v>
      </c>
      <c r="J127" s="55">
        <v>564.25937439530708</v>
      </c>
      <c r="K127" s="55">
        <v>12.013860820339806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IF([4]Титульный!G45="","",[4]Титульный!G45)</f>
        <v>Генеральный директор</v>
      </c>
      <c r="G148" s="78"/>
      <c r="H148" s="68"/>
      <c r="I148" s="78" t="str">
        <f>IF([4]Титульный!G44="","",[4]Титульный!G44)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IF([4]Титульный!G46="","",[4]Титульный!G46)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0" workbookViewId="0">
      <selection activeCell="L42" sqref="L42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1478.26</v>
      </c>
      <c r="H15" s="23">
        <f>H16+H17+H20+H23</f>
        <v>0</v>
      </c>
      <c r="I15" s="23">
        <f>I16+I17+I20+I23</f>
        <v>1478.26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1478.26</v>
      </c>
      <c r="H23" s="23">
        <f>SUM(H24:H26)</f>
        <v>0</v>
      </c>
      <c r="I23" s="23">
        <f>SUM(I24:I26)</f>
        <v>1478.26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1478.26</v>
      </c>
      <c r="H25" s="42"/>
      <c r="I25" s="42">
        <v>1478.26</v>
      </c>
      <c r="J25" s="42"/>
      <c r="K25" s="43"/>
      <c r="L25" s="19"/>
      <c r="M25" s="44" t="s">
        <v>43</v>
      </c>
      <c r="N25" s="45" t="s">
        <v>44</v>
      </c>
      <c r="O25" s="45" t="s">
        <v>45</v>
      </c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1318.8400446973112</v>
      </c>
      <c r="H27" s="23">
        <f>H29+H30+H31</f>
        <v>0</v>
      </c>
      <c r="I27" s="23">
        <f>I28+I30+I31</f>
        <v>0</v>
      </c>
      <c r="J27" s="23">
        <f>J28+J29+J31</f>
        <v>1290.6038089181657</v>
      </c>
      <c r="K27" s="23">
        <f>K28+K29+K30</f>
        <v>28.236235779145616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27"/>
      <c r="J28" s="27"/>
      <c r="K28" s="27"/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1290.6038089181657</v>
      </c>
      <c r="H29" s="27"/>
      <c r="I29" s="46"/>
      <c r="J29" s="27">
        <v>1290.6038089181657</v>
      </c>
      <c r="K29" s="27"/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28.236235779145616</v>
      </c>
      <c r="H30" s="27"/>
      <c r="I30" s="27"/>
      <c r="J30" s="46"/>
      <c r="K30" s="27">
        <v>28.236235779145616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1295.9839999999999</v>
      </c>
      <c r="H33" s="23">
        <f>H34+H36+H39+H42</f>
        <v>0</v>
      </c>
      <c r="I33" s="23">
        <f>I34+I36+I39+I42</f>
        <v>165.94900000000001</v>
      </c>
      <c r="J33" s="23">
        <f>J34+J36+J39+J42</f>
        <v>1105.0649999999998</v>
      </c>
      <c r="K33" s="23">
        <f>K34+K36+K39+K42</f>
        <v>24.97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1295.9839999999999</v>
      </c>
      <c r="H34" s="27"/>
      <c r="I34" s="27">
        <v>165.94900000000001</v>
      </c>
      <c r="J34" s="27">
        <v>1105.0649999999998</v>
      </c>
      <c r="K34" s="27">
        <v>24.97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27"/>
      <c r="I42" s="27"/>
      <c r="J42" s="27"/>
      <c r="K42" s="27"/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1318.8400446973114</v>
      </c>
      <c r="H43" s="27"/>
      <c r="I43" s="27">
        <v>1290.6038089181657</v>
      </c>
      <c r="J43" s="27">
        <v>28.236235779145616</v>
      </c>
      <c r="K43" s="27">
        <v>1.9584334154387761E-13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12.753</v>
      </c>
      <c r="H45" s="27"/>
      <c r="I45" s="27"/>
      <c r="J45" s="27">
        <v>12.753</v>
      </c>
      <c r="K45" s="27"/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169.523</v>
      </c>
      <c r="H46" s="27">
        <v>0</v>
      </c>
      <c r="I46" s="27">
        <v>21.707191081834345</v>
      </c>
      <c r="J46" s="27">
        <v>144.54957313902023</v>
      </c>
      <c r="K46" s="27">
        <v>3.2662357791454215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1.6519184671939435</v>
      </c>
      <c r="H47" s="27"/>
      <c r="I47" s="27"/>
      <c r="J47" s="27">
        <v>1.6519184671939435</v>
      </c>
      <c r="K47" s="27"/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81.257232731137094</v>
      </c>
      <c r="H48" s="27">
        <v>0</v>
      </c>
      <c r="I48" s="27">
        <v>10.404878852284805</v>
      </c>
      <c r="J48" s="27">
        <v>69.286753453772576</v>
      </c>
      <c r="K48" s="27">
        <v>1.5656004250797024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88.265767268862916</v>
      </c>
      <c r="H49" s="23">
        <f>H46-H48</f>
        <v>0</v>
      </c>
      <c r="I49" s="23">
        <f>I46-I48</f>
        <v>11.302312229549541</v>
      </c>
      <c r="J49" s="23">
        <f>J46-J48</f>
        <v>75.262819685247649</v>
      </c>
      <c r="K49" s="23">
        <f>K46-K48</f>
        <v>1.7006353540657191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2.6071604938271604</v>
      </c>
      <c r="H52" s="23">
        <f>H53+H54+H57+H60</f>
        <v>0</v>
      </c>
      <c r="I52" s="23">
        <f>I53+I54+I57+I60</f>
        <v>2.6071604938271604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2.6071604938271604</v>
      </c>
      <c r="H60" s="23">
        <f>SUM(H61:H63)</f>
        <v>0</v>
      </c>
      <c r="I60" s="23">
        <f>SUM(I61:I63)</f>
        <v>2.6071604938271604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2.6071604938271604</v>
      </c>
      <c r="H62" s="42">
        <f>H25/6804*12</f>
        <v>0</v>
      </c>
      <c r="I62" s="42">
        <f>I25/6804*12</f>
        <v>2.6071604938271604</v>
      </c>
      <c r="J62" s="42">
        <f>J25/6804*12</f>
        <v>0</v>
      </c>
      <c r="K62" s="42">
        <f>K25/6804*12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2.3259965514943763</v>
      </c>
      <c r="H64" s="23">
        <f>H66+H67+H68</f>
        <v>0</v>
      </c>
      <c r="I64" s="23">
        <f>I65+I67+I68</f>
        <v>0</v>
      </c>
      <c r="J64" s="23">
        <f>J65+J66+J68</f>
        <v>2.2761971938591987</v>
      </c>
      <c r="K64" s="23">
        <f>K65+K66+K67</f>
        <v>4.9799357635177455E-2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2.2761971938591987</v>
      </c>
      <c r="H66" s="42">
        <f t="shared" ref="H66:I68" si="1">H29/6804*12</f>
        <v>0</v>
      </c>
      <c r="I66" s="53"/>
      <c r="J66" s="42">
        <f>J29/6804*12</f>
        <v>2.2761971938591987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4.9799357635177455E-2</v>
      </c>
      <c r="H67" s="42">
        <f t="shared" si="1"/>
        <v>0</v>
      </c>
      <c r="I67" s="42">
        <f t="shared" si="1"/>
        <v>0</v>
      </c>
      <c r="J67" s="46"/>
      <c r="K67" s="42">
        <f>K30/6804*12</f>
        <v>4.9799357635177455E-2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2.2856860670194004</v>
      </c>
      <c r="H70" s="23">
        <f>H71+H73+H76+H79</f>
        <v>0</v>
      </c>
      <c r="I70" s="23">
        <f>I71+I73+I76+I79</f>
        <v>0.29267901234567906</v>
      </c>
      <c r="J70" s="23">
        <f>J71+J73+J76+J79</f>
        <v>1.9489682539682538</v>
      </c>
      <c r="K70" s="23">
        <f>K71+K73+K76+K79</f>
        <v>4.4038800705467368E-2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2.2856860670194004</v>
      </c>
      <c r="H71" s="42">
        <f>H34/6804*12</f>
        <v>0</v>
      </c>
      <c r="I71" s="42">
        <f t="shared" ref="I71:K75" si="2">I34/6804*12</f>
        <v>0.29267901234567906</v>
      </c>
      <c r="J71" s="42">
        <f t="shared" si="2"/>
        <v>1.9489682539682538</v>
      </c>
      <c r="K71" s="42">
        <f t="shared" si="2"/>
        <v>4.4038800705467368E-2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2.3259965514943768</v>
      </c>
      <c r="H80" s="42">
        <f t="shared" si="3"/>
        <v>0</v>
      </c>
      <c r="I80" s="42">
        <f t="shared" si="3"/>
        <v>2.2761971938591987</v>
      </c>
      <c r="J80" s="42">
        <f t="shared" si="3"/>
        <v>4.9799357635177455E-2</v>
      </c>
      <c r="K80" s="42">
        <f t="shared" si="3"/>
        <v>3.4540271877227088E-16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2.2492063492063494E-2</v>
      </c>
      <c r="H82" s="42">
        <f t="shared" si="3"/>
        <v>0</v>
      </c>
      <c r="I82" s="42">
        <f t="shared" si="3"/>
        <v>0</v>
      </c>
      <c r="J82" s="42">
        <f t="shared" si="3"/>
        <v>2.2492063492063494E-2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0.29898236331569666</v>
      </c>
      <c r="H83" s="42">
        <f t="shared" si="3"/>
        <v>0</v>
      </c>
      <c r="I83" s="42">
        <f t="shared" si="3"/>
        <v>3.8284287622282795E-2</v>
      </c>
      <c r="J83" s="42">
        <f t="shared" si="3"/>
        <v>0.25493751876370413</v>
      </c>
      <c r="K83" s="42">
        <f t="shared" si="3"/>
        <v>5.760556929709738E-3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2.9134364500775015E-3</v>
      </c>
      <c r="H84" s="42">
        <f t="shared" si="3"/>
        <v>0</v>
      </c>
      <c r="I84" s="42">
        <f t="shared" si="3"/>
        <v>0</v>
      </c>
      <c r="J84" s="42">
        <f t="shared" si="3"/>
        <v>2.9134364500775015E-3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0.14331081610429819</v>
      </c>
      <c r="H85" s="42">
        <f t="shared" si="3"/>
        <v>0</v>
      </c>
      <c r="I85" s="42">
        <f t="shared" si="3"/>
        <v>1.8350756353235985E-2</v>
      </c>
      <c r="J85" s="42">
        <f t="shared" si="3"/>
        <v>0.12219885970682993</v>
      </c>
      <c r="K85" s="42">
        <f t="shared" si="3"/>
        <v>2.7612000442322794E-3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0.15567154721139848</v>
      </c>
      <c r="H86" s="23">
        <f>H83-H85</f>
        <v>0</v>
      </c>
      <c r="I86" s="23">
        <f>I83-I85</f>
        <v>1.993353126904681E-2</v>
      </c>
      <c r="J86" s="23">
        <f>J83-J85</f>
        <v>0.13273865905687421</v>
      </c>
      <c r="K86" s="23">
        <f>K83-K85</f>
        <v>2.9993568854774586E-3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1295.9839999999999</v>
      </c>
      <c r="H93" s="23">
        <f>SUM(H94:H95)</f>
        <v>0</v>
      </c>
      <c r="I93" s="23">
        <f>SUM(I94:I95)</f>
        <v>165.94900000000001</v>
      </c>
      <c r="J93" s="23">
        <f>SUM(J94:J95)</f>
        <v>1105.0649999999998</v>
      </c>
      <c r="K93" s="23">
        <f>SUM(K94:K95)</f>
        <v>24.97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1295.9839999999999</v>
      </c>
      <c r="H94" s="55">
        <f>H34</f>
        <v>0</v>
      </c>
      <c r="I94" s="55">
        <f>I34</f>
        <v>165.94900000000001</v>
      </c>
      <c r="J94" s="55">
        <f>J34</f>
        <v>1105.0649999999998</v>
      </c>
      <c r="K94" s="55">
        <f>K34</f>
        <v>24.97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620.43329999999992</v>
      </c>
      <c r="H126" s="56">
        <f>SUM( H127:H128)</f>
        <v>0</v>
      </c>
      <c r="I126" s="56">
        <f>SUM( I127:I128)</f>
        <v>79.445645703727834</v>
      </c>
      <c r="J126" s="56">
        <f>SUM( J127:J128)</f>
        <v>529.03363364401093</v>
      </c>
      <c r="K126" s="56">
        <f>SUM( K127:K128)</f>
        <v>11.954020652261139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620.43329999999992</v>
      </c>
      <c r="H127" s="55">
        <v>0</v>
      </c>
      <c r="I127" s="55">
        <v>79.445645703727834</v>
      </c>
      <c r="J127" s="55">
        <v>529.03363364401093</v>
      </c>
      <c r="K127" s="55">
        <v>11.954020652261139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IF([5]Титульный!G45="","",[5]Титульный!G45)</f>
        <v>Генеральный директор</v>
      </c>
      <c r="G148" s="78"/>
      <c r="H148" s="68"/>
      <c r="I148" s="78" t="str">
        <f>IF([5]Титульный!G44="","",[5]Титульный!G44)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IF([5]Титульный!G46="","",[5]Титульный!G46)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9" workbookViewId="0">
      <selection activeCell="E42" sqref="E42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1636.32</v>
      </c>
      <c r="H15" s="23">
        <f>H16+H17+H20+H23</f>
        <v>0</v>
      </c>
      <c r="I15" s="23">
        <f>I16+I17+I20+I23</f>
        <v>1636.32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1636.32</v>
      </c>
      <c r="H23" s="23">
        <f>SUM(H24:H26)</f>
        <v>0</v>
      </c>
      <c r="I23" s="23">
        <f>SUM(I24:I26)</f>
        <v>1636.32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1636.32</v>
      </c>
      <c r="H25" s="42"/>
      <c r="I25" s="42">
        <v>1636.32</v>
      </c>
      <c r="J25" s="42"/>
      <c r="K25" s="43"/>
      <c r="L25" s="19"/>
      <c r="M25" s="44" t="s">
        <v>43</v>
      </c>
      <c r="N25" s="45" t="s">
        <v>44</v>
      </c>
      <c r="O25" s="45" t="s">
        <v>45</v>
      </c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1470.5060063274805</v>
      </c>
      <c r="H27" s="23">
        <f>H29+H30+H31</f>
        <v>0</v>
      </c>
      <c r="I27" s="23">
        <f>I28+I30+I31</f>
        <v>0</v>
      </c>
      <c r="J27" s="23">
        <f>J28+J29+J31</f>
        <v>1441.3606418450438</v>
      </c>
      <c r="K27" s="23">
        <f>K28+K29+K30</f>
        <v>29.145364482436619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27"/>
      <c r="J28" s="27"/>
      <c r="K28" s="27"/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1441.3606418450438</v>
      </c>
      <c r="H29" s="27"/>
      <c r="I29" s="46"/>
      <c r="J29" s="27">
        <v>1441.3606418450438</v>
      </c>
      <c r="K29" s="27"/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29.145364482436619</v>
      </c>
      <c r="H30" s="27"/>
      <c r="I30" s="27"/>
      <c r="J30" s="46"/>
      <c r="K30" s="27">
        <v>29.145364482436619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1534.5760000000002</v>
      </c>
      <c r="H33" s="23">
        <f>H34+H36+H39+H42</f>
        <v>0</v>
      </c>
      <c r="I33" s="23">
        <f>I34+I36+I39+I42</f>
        <v>184</v>
      </c>
      <c r="J33" s="23">
        <f>J34+J36+J39+J42</f>
        <v>1323.0690000000002</v>
      </c>
      <c r="K33" s="23">
        <f>K34+K36+K39+K42</f>
        <v>27.507000000000001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1534.5760000000002</v>
      </c>
      <c r="H34" s="27"/>
      <c r="I34" s="27">
        <v>184</v>
      </c>
      <c r="J34" s="27">
        <v>1323.0690000000002</v>
      </c>
      <c r="K34" s="27">
        <v>27.507000000000001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27"/>
      <c r="I42" s="27"/>
      <c r="J42" s="27"/>
      <c r="K42" s="27"/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1470.5060063274802</v>
      </c>
      <c r="H43" s="27"/>
      <c r="I43" s="27">
        <v>1441.3606418450438</v>
      </c>
      <c r="J43" s="27">
        <v>29.145364482436619</v>
      </c>
      <c r="K43" s="27">
        <v>-2.2448709557920665E-13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10.342000000000001</v>
      </c>
      <c r="H45" s="27"/>
      <c r="I45" s="27"/>
      <c r="J45" s="27">
        <v>10.342000000000001</v>
      </c>
      <c r="K45" s="27"/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91.402000000000001</v>
      </c>
      <c r="H46" s="27">
        <v>0</v>
      </c>
      <c r="I46" s="27">
        <v>10.959358154956156</v>
      </c>
      <c r="J46" s="27">
        <v>78.804277362606996</v>
      </c>
      <c r="K46" s="27">
        <v>1.6383644824368424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0.61186385555738232</v>
      </c>
      <c r="H47" s="27"/>
      <c r="I47" s="27"/>
      <c r="J47" s="27">
        <v>0.61186385555738232</v>
      </c>
      <c r="K47" s="27"/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96.216773645058481</v>
      </c>
      <c r="H48" s="27">
        <v>0</v>
      </c>
      <c r="I48" s="27">
        <v>11.536663124335814</v>
      </c>
      <c r="J48" s="27">
        <v>82.955442082890571</v>
      </c>
      <c r="K48" s="27">
        <v>1.7246684378320938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-4.8147736450584837</v>
      </c>
      <c r="H49" s="23">
        <f>H46-H48</f>
        <v>0</v>
      </c>
      <c r="I49" s="23">
        <f>I46-I48</f>
        <v>-0.57730496937965725</v>
      </c>
      <c r="J49" s="23">
        <f>J46-J48</f>
        <v>-4.1511647202835746</v>
      </c>
      <c r="K49" s="23">
        <f>K46-K48</f>
        <v>-8.6303955395251375E-2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2.8859259259259256</v>
      </c>
      <c r="H52" s="23">
        <f>H53+H54+H57+H60</f>
        <v>0</v>
      </c>
      <c r="I52" s="23">
        <f>I53+I54+I57+I60</f>
        <v>2.8859259259259256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2.8859259259259256</v>
      </c>
      <c r="H60" s="23">
        <f>SUM(H61:H63)</f>
        <v>0</v>
      </c>
      <c r="I60" s="23">
        <f>SUM(I61:I63)</f>
        <v>2.8859259259259256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2.8859259259259256</v>
      </c>
      <c r="H62" s="42">
        <f>H25/6804*12</f>
        <v>0</v>
      </c>
      <c r="I62" s="42">
        <f>I25/6804*12</f>
        <v>2.8859259259259256</v>
      </c>
      <c r="J62" s="42">
        <f>J25/6804*12</f>
        <v>0</v>
      </c>
      <c r="K62" s="42">
        <f>K25/6804*12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2.5934850199779196</v>
      </c>
      <c r="H64" s="23">
        <f>H66+H67+H68</f>
        <v>0</v>
      </c>
      <c r="I64" s="23">
        <f>I65+I67+I68</f>
        <v>0</v>
      </c>
      <c r="J64" s="23">
        <f>J65+J66+J68</f>
        <v>2.5420822607496363</v>
      </c>
      <c r="K64" s="23">
        <f>K65+K66+K67</f>
        <v>5.1402759228283287E-2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2.5420822607496363</v>
      </c>
      <c r="H66" s="42">
        <f t="shared" ref="H66:I68" si="1">H29/6804*12</f>
        <v>0</v>
      </c>
      <c r="I66" s="53"/>
      <c r="J66" s="42">
        <f>J29/6804*12</f>
        <v>2.5420822607496363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5.1402759228283287E-2</v>
      </c>
      <c r="H67" s="42">
        <f t="shared" si="1"/>
        <v>0</v>
      </c>
      <c r="I67" s="42">
        <f t="shared" si="1"/>
        <v>0</v>
      </c>
      <c r="J67" s="46"/>
      <c r="K67" s="42">
        <f>K30/6804*12</f>
        <v>5.1402759228283287E-2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2.7064832451499119</v>
      </c>
      <c r="H70" s="23">
        <f>H71+H73+H76+H79</f>
        <v>0</v>
      </c>
      <c r="I70" s="23">
        <f>I71+I73+I76+I79</f>
        <v>0.32451499118165783</v>
      </c>
      <c r="J70" s="23">
        <f>J71+J73+J76+J79</f>
        <v>2.3334550264550264</v>
      </c>
      <c r="K70" s="23">
        <f>K71+K73+K76+K79</f>
        <v>4.8513227513227508E-2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2.7064832451499119</v>
      </c>
      <c r="H71" s="42">
        <f>H34/6804*12</f>
        <v>0</v>
      </c>
      <c r="I71" s="42">
        <f t="shared" ref="I71:K75" si="2">I34/6804*12</f>
        <v>0.32451499118165783</v>
      </c>
      <c r="J71" s="42">
        <f t="shared" si="2"/>
        <v>2.3334550264550264</v>
      </c>
      <c r="K71" s="42">
        <f t="shared" si="2"/>
        <v>4.8513227513227508E-2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2.5934850199779191</v>
      </c>
      <c r="H80" s="42">
        <f t="shared" si="3"/>
        <v>0</v>
      </c>
      <c r="I80" s="42">
        <f t="shared" si="3"/>
        <v>2.5420822607496363</v>
      </c>
      <c r="J80" s="42">
        <f t="shared" si="3"/>
        <v>5.1402759228283287E-2</v>
      </c>
      <c r="K80" s="42">
        <f t="shared" si="3"/>
        <v>-3.9592080349066433E-16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1.8239858906525575E-2</v>
      </c>
      <c r="H82" s="42">
        <f t="shared" si="3"/>
        <v>0</v>
      </c>
      <c r="I82" s="42">
        <f t="shared" si="3"/>
        <v>0</v>
      </c>
      <c r="J82" s="42">
        <f t="shared" si="3"/>
        <v>1.8239858906525575E-2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0.16120282186948853</v>
      </c>
      <c r="H83" s="42">
        <f t="shared" si="3"/>
        <v>0</v>
      </c>
      <c r="I83" s="42">
        <f t="shared" si="3"/>
        <v>1.932867399463167E-2</v>
      </c>
      <c r="J83" s="42">
        <f t="shared" si="3"/>
        <v>0.13898461615980071</v>
      </c>
      <c r="K83" s="42">
        <f t="shared" si="3"/>
        <v>2.8895317150561591E-3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1.079124965709669E-3</v>
      </c>
      <c r="H84" s="42">
        <f t="shared" si="3"/>
        <v>0</v>
      </c>
      <c r="I84" s="42">
        <f t="shared" si="3"/>
        <v>0</v>
      </c>
      <c r="J84" s="42">
        <f t="shared" si="3"/>
        <v>1.079124965709669E-3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0.16969448614648761</v>
      </c>
      <c r="H85" s="42">
        <f t="shared" si="3"/>
        <v>0</v>
      </c>
      <c r="I85" s="42">
        <f t="shared" si="3"/>
        <v>2.0346848543802139E-2</v>
      </c>
      <c r="J85" s="42">
        <f t="shared" si="3"/>
        <v>0.14630589432608565</v>
      </c>
      <c r="K85" s="42">
        <f t="shared" si="3"/>
        <v>3.0417432765998125E-3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-8.4916642769990672E-3</v>
      </c>
      <c r="H86" s="23">
        <f>H83-H85</f>
        <v>0</v>
      </c>
      <c r="I86" s="23">
        <f>I83-I85</f>
        <v>-1.0181745491704697E-3</v>
      </c>
      <c r="J86" s="23">
        <f>J83-J85</f>
        <v>-7.3212781662849447E-3</v>
      </c>
      <c r="K86" s="23">
        <f>K83-K85</f>
        <v>-1.5221156154365334E-4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1534.5760000000002</v>
      </c>
      <c r="H93" s="23">
        <f>SUM(H94:H95)</f>
        <v>0</v>
      </c>
      <c r="I93" s="23">
        <f>SUM(I94:I95)</f>
        <v>184</v>
      </c>
      <c r="J93" s="23">
        <f>SUM(J94:J95)</f>
        <v>1323.0690000000002</v>
      </c>
      <c r="K93" s="23">
        <f>SUM(K94:K95)</f>
        <v>27.507000000000001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1534.5760000000002</v>
      </c>
      <c r="H94" s="55">
        <f>H34</f>
        <v>0</v>
      </c>
      <c r="I94" s="55">
        <f>I34</f>
        <v>184</v>
      </c>
      <c r="J94" s="55">
        <f>J34</f>
        <v>1323.0690000000002</v>
      </c>
      <c r="K94" s="55">
        <f>K34</f>
        <v>27.507000000000001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734.65593999999999</v>
      </c>
      <c r="H126" s="56">
        <f>SUM( H127:H128)</f>
        <v>0</v>
      </c>
      <c r="I126" s="56">
        <f>SUM( I127:I128)</f>
        <v>88.08732376891075</v>
      </c>
      <c r="J126" s="56">
        <f>SUM( J127:J128)</f>
        <v>633.40004006309232</v>
      </c>
      <c r="K126" s="56">
        <f>SUM( K127:K128)</f>
        <v>13.168576167996893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734.65593999999999</v>
      </c>
      <c r="H127" s="55">
        <v>0</v>
      </c>
      <c r="I127" s="55">
        <v>88.08732376891075</v>
      </c>
      <c r="J127" s="55">
        <v>633.40004006309232</v>
      </c>
      <c r="K127" s="55">
        <v>13.168576167996893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IF([6]Титульный!G45="","",[6]Титульный!G45)</f>
        <v>Генеральный директор</v>
      </c>
      <c r="G148" s="78"/>
      <c r="H148" s="68"/>
      <c r="I148" s="78" t="str">
        <f>IF([6]Титульный!G44="","",[6]Титульный!G44)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IF([6]Титульный!G46="","",[6]Титульный!G46)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9" workbookViewId="0">
      <selection sqref="A1:XFD1048576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1820.84</v>
      </c>
      <c r="H15" s="23">
        <f>H16+H17+H20+H23</f>
        <v>0</v>
      </c>
      <c r="I15" s="23">
        <f>I16+I17+I20+I23</f>
        <v>1820.84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1820.84</v>
      </c>
      <c r="H23" s="23">
        <f>SUM(H24:H26)</f>
        <v>0</v>
      </c>
      <c r="I23" s="23">
        <f>SUM(I24:I26)</f>
        <v>1820.84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1820.84</v>
      </c>
      <c r="H25" s="42"/>
      <c r="I25" s="42">
        <v>1820.84</v>
      </c>
      <c r="J25" s="42"/>
      <c r="K25" s="43"/>
      <c r="L25" s="19"/>
      <c r="M25" s="44" t="s">
        <v>43</v>
      </c>
      <c r="N25" s="45" t="s">
        <v>44</v>
      </c>
      <c r="O25" s="45" t="s">
        <v>45</v>
      </c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1672.1086035404512</v>
      </c>
      <c r="H27" s="23">
        <f>H29+H30+H31</f>
        <v>0</v>
      </c>
      <c r="I27" s="23">
        <f>I28+I30+I31</f>
        <v>0</v>
      </c>
      <c r="J27" s="23">
        <f>J28+J29+J31</f>
        <v>1640.208364385564</v>
      </c>
      <c r="K27" s="23">
        <f>K28+K29+K30</f>
        <v>31.900239154887291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27"/>
      <c r="J28" s="27"/>
      <c r="K28" s="27"/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1640.208364385564</v>
      </c>
      <c r="H29" s="27"/>
      <c r="I29" s="46"/>
      <c r="J29" s="27">
        <v>1640.208364385564</v>
      </c>
      <c r="K29" s="27"/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31.900239154887291</v>
      </c>
      <c r="H30" s="27"/>
      <c r="I30" s="27"/>
      <c r="J30" s="46"/>
      <c r="K30" s="27">
        <v>31.900239154887291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1662.5</v>
      </c>
      <c r="H33" s="23">
        <f>H34+H36+H39+H42</f>
        <v>0</v>
      </c>
      <c r="I33" s="23">
        <f>I34+I36+I39+I42</f>
        <v>165.99299999999999</v>
      </c>
      <c r="J33" s="23">
        <f>J34+J36+J39+J42</f>
        <v>1467.192</v>
      </c>
      <c r="K33" s="23">
        <f>K34+K36+K39+K42</f>
        <v>29.315000000000001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1662.5</v>
      </c>
      <c r="H34" s="27"/>
      <c r="I34" s="27">
        <v>165.99299999999999</v>
      </c>
      <c r="J34" s="27">
        <v>1467.192</v>
      </c>
      <c r="K34" s="27">
        <v>29.315000000000001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27"/>
      <c r="I42" s="27"/>
      <c r="J42" s="27"/>
      <c r="K42" s="27"/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1672.1086035404512</v>
      </c>
      <c r="H43" s="27"/>
      <c r="I43" s="27">
        <v>1640.208364385564</v>
      </c>
      <c r="J43" s="27">
        <v>31.900239154887291</v>
      </c>
      <c r="K43" s="27">
        <v>7.1942451995710144E-14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11.727</v>
      </c>
      <c r="H45" s="27"/>
      <c r="I45" s="27"/>
      <c r="J45" s="27">
        <v>11.727</v>
      </c>
      <c r="K45" s="27"/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146.61299999999997</v>
      </c>
      <c r="H46" s="27">
        <v>0</v>
      </c>
      <c r="I46" s="27">
        <v>14.63863561443609</v>
      </c>
      <c r="J46" s="27">
        <v>129.38912523067668</v>
      </c>
      <c r="K46" s="27">
        <v>2.5852391548872182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1.0269399854380559</v>
      </c>
      <c r="H47" s="27"/>
      <c r="I47" s="27"/>
      <c r="J47" s="27">
        <v>1.0269399854380559</v>
      </c>
      <c r="K47" s="27"/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104.23751328374071</v>
      </c>
      <c r="H48" s="27">
        <v>0</v>
      </c>
      <c r="I48" s="27">
        <v>10.407637619553666</v>
      </c>
      <c r="J48" s="27">
        <v>91.991846971307126</v>
      </c>
      <c r="K48" s="27">
        <v>1.8380286928799152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42.375486716259282</v>
      </c>
      <c r="H49" s="23">
        <f>H46-H48</f>
        <v>0</v>
      </c>
      <c r="I49" s="23">
        <f>I46-I48</f>
        <v>4.2309979948824239</v>
      </c>
      <c r="J49" s="23">
        <f>J46-J48</f>
        <v>37.397278259369557</v>
      </c>
      <c r="K49" s="23">
        <f>K46-K48</f>
        <v>0.74721046200730301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3.211358024691358</v>
      </c>
      <c r="H52" s="23">
        <f>H53+H54+H57+H60</f>
        <v>0</v>
      </c>
      <c r="I52" s="23">
        <f>I53+I54+I57+I60</f>
        <v>3.211358024691358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3.211358024691358</v>
      </c>
      <c r="H60" s="23">
        <f>SUM(H61:H63)</f>
        <v>0</v>
      </c>
      <c r="I60" s="23">
        <f>SUM(I61:I63)</f>
        <v>3.211358024691358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3.211358024691358</v>
      </c>
      <c r="H62" s="42">
        <f>H25/6804*12</f>
        <v>0</v>
      </c>
      <c r="I62" s="42">
        <f>I25/6804*12</f>
        <v>3.211358024691358</v>
      </c>
      <c r="J62" s="42">
        <f>J25/6804*12</f>
        <v>0</v>
      </c>
      <c r="K62" s="42">
        <f>K25/6804*12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2.9490451561559987</v>
      </c>
      <c r="H64" s="23">
        <f>H66+H67+H68</f>
        <v>0</v>
      </c>
      <c r="I64" s="23">
        <f>I65+I67+I68</f>
        <v>0</v>
      </c>
      <c r="J64" s="23">
        <f>J65+J66+J68</f>
        <v>2.8927837114383843</v>
      </c>
      <c r="K64" s="23">
        <f>K65+K66+K67</f>
        <v>5.6261444717614267E-2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2.8927837114383843</v>
      </c>
      <c r="H66" s="42">
        <f t="shared" ref="H66:I68" si="1">H29/6804*12</f>
        <v>0</v>
      </c>
      <c r="I66" s="53"/>
      <c r="J66" s="42">
        <f>J29/6804*12</f>
        <v>2.8927837114383843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5.6261444717614267E-2</v>
      </c>
      <c r="H67" s="42">
        <f t="shared" si="1"/>
        <v>0</v>
      </c>
      <c r="I67" s="42">
        <f t="shared" si="1"/>
        <v>0</v>
      </c>
      <c r="J67" s="46"/>
      <c r="K67" s="42">
        <f>K30/6804*12</f>
        <v>5.6261444717614267E-2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2.9320987654320985</v>
      </c>
      <c r="H70" s="23">
        <f>H71+H73+H76+H79</f>
        <v>0</v>
      </c>
      <c r="I70" s="23">
        <f>I71+I73+I76+I79</f>
        <v>0.29275661375661371</v>
      </c>
      <c r="J70" s="23">
        <f>J71+J73+J76+J79</f>
        <v>2.5876402116402115</v>
      </c>
      <c r="K70" s="23">
        <f>K71+K73+K76+K79</f>
        <v>5.1701940035273369E-2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2.9320987654320985</v>
      </c>
      <c r="H71" s="42">
        <f>H34/6804*12</f>
        <v>0</v>
      </c>
      <c r="I71" s="42">
        <f t="shared" ref="I71:K75" si="2">I34/6804*12</f>
        <v>0.29275661375661371</v>
      </c>
      <c r="J71" s="42">
        <f t="shared" si="2"/>
        <v>2.5876402116402115</v>
      </c>
      <c r="K71" s="42">
        <f t="shared" si="2"/>
        <v>5.1701940035273369E-2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2.9490451561559987</v>
      </c>
      <c r="H80" s="42">
        <f t="shared" si="3"/>
        <v>0</v>
      </c>
      <c r="I80" s="42">
        <f t="shared" si="3"/>
        <v>2.8927837114383843</v>
      </c>
      <c r="J80" s="42">
        <f t="shared" si="3"/>
        <v>5.6261444717614267E-2</v>
      </c>
      <c r="K80" s="42">
        <f t="shared" si="3"/>
        <v>1.2688263138573217E-16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2.0682539682539684E-2</v>
      </c>
      <c r="H82" s="42">
        <f t="shared" si="3"/>
        <v>0</v>
      </c>
      <c r="I82" s="42">
        <f t="shared" si="3"/>
        <v>0</v>
      </c>
      <c r="J82" s="42">
        <f t="shared" si="3"/>
        <v>2.0682539682539684E-2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0.25857671957671957</v>
      </c>
      <c r="H83" s="42">
        <f t="shared" si="3"/>
        <v>0</v>
      </c>
      <c r="I83" s="42">
        <f t="shared" si="3"/>
        <v>2.5817699496359946E-2</v>
      </c>
      <c r="J83" s="42">
        <f t="shared" si="3"/>
        <v>0.22819951539801886</v>
      </c>
      <c r="K83" s="42">
        <f t="shared" si="3"/>
        <v>4.5595046823407731E-3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1.8111816321658833E-3</v>
      </c>
      <c r="H84" s="42">
        <f t="shared" si="3"/>
        <v>0</v>
      </c>
      <c r="I84" s="42">
        <f t="shared" si="3"/>
        <v>0</v>
      </c>
      <c r="J84" s="42">
        <f t="shared" si="3"/>
        <v>1.8111816321658833E-3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0.18384041143516877</v>
      </c>
      <c r="H85" s="42">
        <f t="shared" si="3"/>
        <v>0</v>
      </c>
      <c r="I85" s="42">
        <f t="shared" si="3"/>
        <v>1.8355621903974721E-2</v>
      </c>
      <c r="J85" s="42">
        <f t="shared" si="3"/>
        <v>0.16224311635151167</v>
      </c>
      <c r="K85" s="42">
        <f t="shared" si="3"/>
        <v>3.2416731796823901E-3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7.4736308141550786E-2</v>
      </c>
      <c r="H86" s="23">
        <f>H83-H85</f>
        <v>0</v>
      </c>
      <c r="I86" s="23">
        <f>I83-I85</f>
        <v>7.4620775923852252E-3</v>
      </c>
      <c r="J86" s="23">
        <f>J83-J85</f>
        <v>6.5956399046507186E-2</v>
      </c>
      <c r="K86" s="23">
        <f>K83-K85</f>
        <v>1.317831502658383E-3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1662.5</v>
      </c>
      <c r="H93" s="23">
        <f>SUM(H94:H95)</f>
        <v>0</v>
      </c>
      <c r="I93" s="23">
        <f>SUM(I94:I95)</f>
        <v>165.99299999999999</v>
      </c>
      <c r="J93" s="23">
        <f>SUM(J94:J95)</f>
        <v>1467.192</v>
      </c>
      <c r="K93" s="23">
        <f>SUM(K94:K95)</f>
        <v>29.315000000000001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1662.5</v>
      </c>
      <c r="H94" s="55">
        <f>H34</f>
        <v>0</v>
      </c>
      <c r="I94" s="55">
        <f>I34</f>
        <v>165.99299999999999</v>
      </c>
      <c r="J94" s="55">
        <f>J34</f>
        <v>1467.192</v>
      </c>
      <c r="K94" s="55">
        <f>K34</f>
        <v>29.315000000000001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795.89780000000007</v>
      </c>
      <c r="H126" s="56">
        <f>SUM( H127:H128)</f>
        <v>0</v>
      </c>
      <c r="I126" s="56">
        <f>SUM( I127:I128)</f>
        <v>79.466744971669172</v>
      </c>
      <c r="J126" s="56">
        <f>SUM( J127:J128)</f>
        <v>702.39692329479703</v>
      </c>
      <c r="K126" s="56">
        <f>SUM( K127:K128)</f>
        <v>14.034131733533835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795.89780000000007</v>
      </c>
      <c r="H127" s="55">
        <v>0</v>
      </c>
      <c r="I127" s="55">
        <v>79.466744971669172</v>
      </c>
      <c r="J127" s="55">
        <v>702.39692329479703</v>
      </c>
      <c r="K127" s="55">
        <v>14.034131733533835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IF([7]Титульный!G45="","",[7]Титульный!G45)</f>
        <v>Генеральный директор</v>
      </c>
      <c r="G148" s="78"/>
      <c r="H148" s="68"/>
      <c r="I148" s="78" t="str">
        <f>IF([7]Титульный!G44="","",[7]Титульный!G44)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IF([7]Титульный!G46="","",[7]Титульный!G46)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3" workbookViewId="0">
      <selection sqref="A1:XFD1048576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79" t="s">
        <v>11</v>
      </c>
      <c r="E8" s="7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 t="str">
        <f>IF(org="","Не определено",org)</f>
        <v>ООО "Сибирские Энергетические Сети"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80" t="s">
        <v>13</v>
      </c>
      <c r="E11" s="82" t="s">
        <v>14</v>
      </c>
      <c r="F11" s="82" t="s">
        <v>15</v>
      </c>
      <c r="G11" s="82" t="s">
        <v>16</v>
      </c>
      <c r="H11" s="82" t="s">
        <v>17</v>
      </c>
      <c r="I11" s="82"/>
      <c r="J11" s="82"/>
      <c r="K11" s="84"/>
      <c r="L11" s="13"/>
    </row>
    <row r="12" spans="1:77" ht="15" customHeight="1" x14ac:dyDescent="0.25">
      <c r="C12" s="6"/>
      <c r="D12" s="81"/>
      <c r="E12" s="83"/>
      <c r="F12" s="83"/>
      <c r="G12" s="83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85" t="s">
        <v>22</v>
      </c>
      <c r="E14" s="86"/>
      <c r="F14" s="86"/>
      <c r="G14" s="86"/>
      <c r="H14" s="86"/>
      <c r="I14" s="86"/>
      <c r="J14" s="86"/>
      <c r="K14" s="87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1784.16</v>
      </c>
      <c r="H15" s="23">
        <f>H16+H17+H20+H23</f>
        <v>0</v>
      </c>
      <c r="I15" s="23">
        <f>I16+I17+I20+I23</f>
        <v>1784.16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1784.16</v>
      </c>
      <c r="H23" s="23">
        <f>SUM(H24:H26)</f>
        <v>0</v>
      </c>
      <c r="I23" s="23">
        <f>SUM(I24:I26)</f>
        <v>1784.16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1784.16</v>
      </c>
      <c r="H25" s="42"/>
      <c r="I25" s="42">
        <v>1784.16</v>
      </c>
      <c r="J25" s="42"/>
      <c r="K25" s="43"/>
      <c r="L25" s="19"/>
      <c r="M25" s="44" t="s">
        <v>43</v>
      </c>
      <c r="N25" s="45" t="s">
        <v>44</v>
      </c>
      <c r="O25" s="45" t="s">
        <v>45</v>
      </c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1621.1144699949077</v>
      </c>
      <c r="H27" s="23">
        <f>H29+H30+H31</f>
        <v>0</v>
      </c>
      <c r="I27" s="23">
        <f>I28+I30+I31</f>
        <v>0</v>
      </c>
      <c r="J27" s="23">
        <f>J28+J29+J31</f>
        <v>1591.6898428608656</v>
      </c>
      <c r="K27" s="23">
        <f>K28+K29+K30</f>
        <v>29.424627134042098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27"/>
      <c r="J28" s="27"/>
      <c r="K28" s="27"/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1591.6898428608656</v>
      </c>
      <c r="H29" s="27"/>
      <c r="I29" s="46"/>
      <c r="J29" s="27">
        <v>1591.6898428608656</v>
      </c>
      <c r="K29" s="27"/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29.424627134042098</v>
      </c>
      <c r="H30" s="27"/>
      <c r="I30" s="27"/>
      <c r="J30" s="46"/>
      <c r="K30" s="27">
        <v>29.424627134042098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1673.116</v>
      </c>
      <c r="H33" s="23">
        <f>H34+H36+H39+H42</f>
        <v>0</v>
      </c>
      <c r="I33" s="23">
        <f>I34+I36+I39+I42</f>
        <v>181.56200000000001</v>
      </c>
      <c r="J33" s="23">
        <f>J34+J36+J39+J42</f>
        <v>1463.797</v>
      </c>
      <c r="K33" s="23">
        <f>K34+K36+K39+K42</f>
        <v>27.757000000000001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1673.116</v>
      </c>
      <c r="H34" s="27"/>
      <c r="I34" s="27">
        <v>181.56200000000001</v>
      </c>
      <c r="J34" s="27">
        <v>1463.797</v>
      </c>
      <c r="K34" s="27">
        <v>27.757000000000001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27"/>
      <c r="I42" s="27"/>
      <c r="J42" s="27"/>
      <c r="K42" s="27"/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1621.1144699949077</v>
      </c>
      <c r="H43" s="27"/>
      <c r="I43" s="27">
        <v>1591.6898428608656</v>
      </c>
      <c r="J43" s="27">
        <v>29.424627134042098</v>
      </c>
      <c r="K43" s="27">
        <v>-1.4654943925052066E-14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27"/>
      <c r="I44" s="27"/>
      <c r="J44" s="27"/>
      <c r="K44" s="27"/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10.523999999999999</v>
      </c>
      <c r="H45" s="27"/>
      <c r="I45" s="27"/>
      <c r="J45" s="27">
        <v>10.523999999999999</v>
      </c>
      <c r="K45" s="27"/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100.52</v>
      </c>
      <c r="H46" s="27">
        <v>0</v>
      </c>
      <c r="I46" s="27">
        <v>10.908157139134406</v>
      </c>
      <c r="J46" s="27">
        <v>87.944215726823487</v>
      </c>
      <c r="K46" s="27">
        <v>1.6676271340421107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0.62832462996840177</v>
      </c>
      <c r="H47" s="27"/>
      <c r="I47" s="27"/>
      <c r="J47" s="27">
        <v>0.62832462996840177</v>
      </c>
      <c r="K47" s="27"/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104.90312858661001</v>
      </c>
      <c r="H48" s="27">
        <v>0</v>
      </c>
      <c r="I48" s="27">
        <v>11.383802337938365</v>
      </c>
      <c r="J48" s="27">
        <v>91.778982996811919</v>
      </c>
      <c r="K48" s="27">
        <v>1.7403432518597242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-4.3831285866100043</v>
      </c>
      <c r="H49" s="23">
        <f>H46-H48</f>
        <v>0</v>
      </c>
      <c r="I49" s="23">
        <f>I46-I48</f>
        <v>-0.47564519880395828</v>
      </c>
      <c r="J49" s="23">
        <f>J46-J48</f>
        <v>-3.8347672699884328</v>
      </c>
      <c r="K49" s="23">
        <f>K46-K48</f>
        <v>-7.2716117817613446E-2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0</v>
      </c>
      <c r="H50" s="23">
        <f>(H15+H27+H32)-(H33+H43+H44+H45+H46)</f>
        <v>0</v>
      </c>
      <c r="I50" s="23">
        <f>(I15+I27+I32)-(I33+I43+I44+I45+I46)</f>
        <v>0</v>
      </c>
      <c r="J50" s="23">
        <f>(J15+J27+J32)-(J33+J43+J44+J45+J46)</f>
        <v>0</v>
      </c>
      <c r="K50" s="23">
        <f>(K15+K27+K32)-(K33+K43+K44+K45+K46)</f>
        <v>0</v>
      </c>
      <c r="L50" s="19"/>
      <c r="M50" s="24"/>
      <c r="P50" s="25">
        <v>210</v>
      </c>
    </row>
    <row r="51" spans="3:16" s="17" customFormat="1" ht="12.75" x14ac:dyDescent="0.2">
      <c r="C51" s="18"/>
      <c r="D51" s="85" t="s">
        <v>109</v>
      </c>
      <c r="E51" s="86"/>
      <c r="F51" s="86"/>
      <c r="G51" s="86"/>
      <c r="H51" s="86"/>
      <c r="I51" s="86"/>
      <c r="J51" s="86"/>
      <c r="K51" s="87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3.1466666666666669</v>
      </c>
      <c r="H52" s="23">
        <f>H53+H54+H57+H60</f>
        <v>0</v>
      </c>
      <c r="I52" s="23">
        <f>I53+I54+I57+I60</f>
        <v>3.1466666666666669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3.1466666666666669</v>
      </c>
      <c r="H60" s="23">
        <f>SUM(H61:H63)</f>
        <v>0</v>
      </c>
      <c r="I60" s="23">
        <f>SUM(I61:I63)</f>
        <v>3.1466666666666669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3.1466666666666669</v>
      </c>
      <c r="H62" s="42">
        <f>H25/6804*12</f>
        <v>0</v>
      </c>
      <c r="I62" s="42">
        <f>I25/6804*12</f>
        <v>3.1466666666666669</v>
      </c>
      <c r="J62" s="42">
        <f>J25/6804*12</f>
        <v>0</v>
      </c>
      <c r="K62" s="42">
        <f>K25/6804*12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2.8591084126894315</v>
      </c>
      <c r="H64" s="23">
        <f>H66+H67+H68</f>
        <v>0</v>
      </c>
      <c r="I64" s="23">
        <f>I65+I67+I68</f>
        <v>0</v>
      </c>
      <c r="J64" s="23">
        <f>J65+J66+J68</f>
        <v>2.8072131267387399</v>
      </c>
      <c r="K64" s="23">
        <f>K65+K66+K67</f>
        <v>5.1895285950691525E-2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2.8072131267387399</v>
      </c>
      <c r="H66" s="42">
        <f t="shared" ref="H66:I68" si="1">H29/6804*12</f>
        <v>0</v>
      </c>
      <c r="I66" s="53"/>
      <c r="J66" s="42">
        <f>J29/6804*12</f>
        <v>2.8072131267387399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5.1895285950691525E-2</v>
      </c>
      <c r="H67" s="42">
        <f t="shared" si="1"/>
        <v>0</v>
      </c>
      <c r="I67" s="42">
        <f t="shared" si="1"/>
        <v>0</v>
      </c>
      <c r="J67" s="46"/>
      <c r="K67" s="42">
        <f>K30/6804*12</f>
        <v>5.1895285950691525E-2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2.9508218694885366</v>
      </c>
      <c r="H70" s="23">
        <f>H71+H73+H76+H79</f>
        <v>0</v>
      </c>
      <c r="I70" s="23">
        <f>I71+I73+I76+I79</f>
        <v>0.32021516754850093</v>
      </c>
      <c r="J70" s="23">
        <f>J71+J73+J76+J79</f>
        <v>2.5816525573192242</v>
      </c>
      <c r="K70" s="23">
        <f>K71+K73+K76+K79</f>
        <v>4.8954144620811296E-2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2.9508218694885366</v>
      </c>
      <c r="H71" s="42">
        <f>H34/6804*12</f>
        <v>0</v>
      </c>
      <c r="I71" s="42">
        <f t="shared" ref="I71:K75" si="2">I34/6804*12</f>
        <v>0.32021516754850093</v>
      </c>
      <c r="J71" s="42">
        <f t="shared" si="2"/>
        <v>2.5816525573192242</v>
      </c>
      <c r="K71" s="42">
        <f t="shared" si="2"/>
        <v>4.8954144620811296E-2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2.8591084126894315</v>
      </c>
      <c r="H80" s="42">
        <f t="shared" si="3"/>
        <v>0</v>
      </c>
      <c r="I80" s="42">
        <f t="shared" si="3"/>
        <v>2.8072131267387399</v>
      </c>
      <c r="J80" s="42">
        <f t="shared" si="3"/>
        <v>5.1895285950691525E-2</v>
      </c>
      <c r="K80" s="42">
        <f t="shared" si="3"/>
        <v>-2.5846461948945442E-17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1.8560846560846559E-2</v>
      </c>
      <c r="H82" s="42">
        <f t="shared" si="3"/>
        <v>0</v>
      </c>
      <c r="I82" s="42">
        <f t="shared" si="3"/>
        <v>0</v>
      </c>
      <c r="J82" s="42">
        <f t="shared" si="3"/>
        <v>1.8560846560846559E-2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0.17728395061728397</v>
      </c>
      <c r="H83" s="42">
        <f t="shared" si="3"/>
        <v>0</v>
      </c>
      <c r="I83" s="42">
        <f t="shared" si="3"/>
        <v>1.9238372379425758E-2</v>
      </c>
      <c r="J83" s="42">
        <f t="shared" si="3"/>
        <v>0.15510443690797793</v>
      </c>
      <c r="K83" s="42">
        <f t="shared" si="3"/>
        <v>2.9411413298802659E-3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1.1081563138772518E-3</v>
      </c>
      <c r="H84" s="42">
        <f t="shared" si="3"/>
        <v>0</v>
      </c>
      <c r="I84" s="42">
        <f t="shared" si="3"/>
        <v>0</v>
      </c>
      <c r="J84" s="42">
        <f t="shared" si="3"/>
        <v>1.1081563138772518E-3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0.18501433613158733</v>
      </c>
      <c r="H85" s="42">
        <f t="shared" si="3"/>
        <v>0</v>
      </c>
      <c r="I85" s="42">
        <f t="shared" si="3"/>
        <v>2.0077252800596763E-2</v>
      </c>
      <c r="J85" s="42">
        <f t="shared" si="3"/>
        <v>0.16186769487973884</v>
      </c>
      <c r="K85" s="42">
        <f t="shared" si="3"/>
        <v>3.0693884512517176E-3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-7.7303855143033727E-3</v>
      </c>
      <c r="H86" s="23">
        <f>H83-H85</f>
        <v>0</v>
      </c>
      <c r="I86" s="23">
        <f>I83-I85</f>
        <v>-8.388804211710045E-4</v>
      </c>
      <c r="J86" s="23">
        <f>J83-J85</f>
        <v>-6.7632579717609165E-3</v>
      </c>
      <c r="K86" s="23">
        <f>K83-K85</f>
        <v>-1.2824712137145169E-4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</v>
      </c>
      <c r="H87" s="23">
        <f>(H52+H64+H69)-(H70+H80+H81+H82+H83)</f>
        <v>0</v>
      </c>
      <c r="I87" s="23">
        <f>(I52+I64+I69)-(I70+I80+I81+I82+I83)</f>
        <v>0</v>
      </c>
      <c r="J87" s="23">
        <f>(J52+J64+J69)-(J70+J80+J81+J82+J83)</f>
        <v>0</v>
      </c>
      <c r="K87" s="23">
        <f>(K52+K64+K69)-(K70+K80+K81+K82+K83)</f>
        <v>0</v>
      </c>
      <c r="L87" s="19"/>
      <c r="M87" s="24"/>
      <c r="P87" s="25">
        <v>500</v>
      </c>
    </row>
    <row r="88" spans="3:16" s="17" customFormat="1" ht="12.75" x14ac:dyDescent="0.2">
      <c r="C88" s="18"/>
      <c r="D88" s="85" t="s">
        <v>170</v>
      </c>
      <c r="E88" s="86"/>
      <c r="F88" s="86"/>
      <c r="G88" s="86"/>
      <c r="H88" s="86"/>
      <c r="I88" s="86"/>
      <c r="J88" s="86"/>
      <c r="K88" s="87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85" t="s">
        <v>180</v>
      </c>
      <c r="E92" s="86"/>
      <c r="F92" s="86"/>
      <c r="G92" s="86"/>
      <c r="H92" s="86"/>
      <c r="I92" s="86"/>
      <c r="J92" s="86"/>
      <c r="K92" s="87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1673.116</v>
      </c>
      <c r="H93" s="23">
        <f>SUM(H94:H95)</f>
        <v>0</v>
      </c>
      <c r="I93" s="23">
        <f>SUM(I94:I95)</f>
        <v>181.56200000000001</v>
      </c>
      <c r="J93" s="23">
        <f>SUM(J94:J95)</f>
        <v>1463.797</v>
      </c>
      <c r="K93" s="23">
        <f>SUM(K94:K95)</f>
        <v>27.757000000000001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1673.116</v>
      </c>
      <c r="H94" s="55">
        <f>H34</f>
        <v>0</v>
      </c>
      <c r="I94" s="55">
        <f>I34</f>
        <v>181.56200000000001</v>
      </c>
      <c r="J94" s="55">
        <f>J34</f>
        <v>1463.797</v>
      </c>
      <c r="K94" s="55">
        <f>K34</f>
        <v>27.757000000000001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85" t="s">
        <v>268</v>
      </c>
      <c r="E125" s="86"/>
      <c r="F125" s="86"/>
      <c r="G125" s="86"/>
      <c r="H125" s="86"/>
      <c r="I125" s="86"/>
      <c r="J125" s="86"/>
      <c r="K125" s="87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800.97978000000001</v>
      </c>
      <c r="H126" s="56">
        <f>SUM( H127:H128)</f>
        <v>0</v>
      </c>
      <c r="I126" s="56">
        <f>SUM( I127:I128)</f>
        <v>86.920148284016179</v>
      </c>
      <c r="J126" s="56">
        <f>SUM( J127:J128)</f>
        <v>700.77137450401528</v>
      </c>
      <c r="K126" s="56">
        <f>SUM( K127:K128)</f>
        <v>13.288257211968567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800.97978000000001</v>
      </c>
      <c r="H127" s="55">
        <v>0</v>
      </c>
      <c r="I127" s="55">
        <v>86.920148284016179</v>
      </c>
      <c r="J127" s="55">
        <v>700.77137450401528</v>
      </c>
      <c r="K127" s="55">
        <v>13.288257211968567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0</v>
      </c>
      <c r="H142" s="63">
        <f>SUM( H143:H144)</f>
        <v>0</v>
      </c>
      <c r="I142" s="63">
        <f>SUM( I143:I144)</f>
        <v>0</v>
      </c>
      <c r="J142" s="63">
        <f>SUM( J143:J144)</f>
        <v>0</v>
      </c>
      <c r="K142" s="63">
        <f>SUM( K143:K144)</f>
        <v>0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0</v>
      </c>
      <c r="H144" s="63">
        <f>H145+H146</f>
        <v>0</v>
      </c>
      <c r="I144" s="63">
        <f>I145+I146</f>
        <v>0</v>
      </c>
      <c r="J144" s="63">
        <f>J145+J146</f>
        <v>0</v>
      </c>
      <c r="K144" s="63">
        <f>K145+K146</f>
        <v>0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0</v>
      </c>
      <c r="H145" s="62"/>
      <c r="I145" s="62"/>
      <c r="J145" s="62"/>
      <c r="K145" s="62"/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0</v>
      </c>
      <c r="H146" s="62"/>
      <c r="I146" s="62"/>
      <c r="J146" s="62"/>
      <c r="K146" s="64"/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78" t="str">
        <f>IF([8]Титульный!G45="","",[8]Титульный!G45)</f>
        <v>Генеральный директор</v>
      </c>
      <c r="G148" s="78"/>
      <c r="H148" s="68"/>
      <c r="I148" s="78" t="str">
        <f>IF([8]Титульный!G44="","",[8]Титульный!G44)</f>
        <v>Архипенко Дмитрий Витальевич</v>
      </c>
      <c r="J148" s="78"/>
      <c r="K148" s="78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88" t="s">
        <v>322</v>
      </c>
      <c r="G149" s="88"/>
      <c r="H149" s="70"/>
      <c r="I149" s="88" t="s">
        <v>323</v>
      </c>
      <c r="J149" s="88"/>
      <c r="K149" s="88"/>
      <c r="L149" s="70"/>
      <c r="M149" s="88" t="s">
        <v>324</v>
      </c>
      <c r="N149" s="88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78" t="str">
        <f>IF([8]Титульный!G46="","",[8]Титульный!G46)</f>
        <v>(383)279-78-25</v>
      </c>
      <c r="G151" s="78"/>
      <c r="H151" s="78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89" t="s">
        <v>329</v>
      </c>
      <c r="G152" s="89"/>
      <c r="H152" s="89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год</vt:lpstr>
      <vt:lpstr>Лист1</vt:lpstr>
      <vt:lpstr>Испр 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2021-03-04T09:56:23Z</dcterms:modified>
</cp:coreProperties>
</file>