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8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externalReferences>
    <externalReference r:id="rId11"/>
  </externalReferences>
  <calcPr calcId="144525"/>
</workbook>
</file>

<file path=xl/calcChain.xml><?xml version="1.0" encoding="utf-8"?>
<calcChain xmlns="http://schemas.openxmlformats.org/spreadsheetml/2006/main">
  <c r="F25" i="5" l="1"/>
  <c r="F22" i="4"/>
  <c r="F21" i="4"/>
  <c r="F20" i="4"/>
  <c r="F16" i="4"/>
  <c r="F14" i="4"/>
  <c r="F9" i="4"/>
  <c r="F7" i="4"/>
  <c r="F10" i="4"/>
  <c r="K93" i="2"/>
  <c r="L93" i="2"/>
  <c r="M93" i="2"/>
  <c r="N93" i="2"/>
  <c r="O93" i="2"/>
  <c r="P93" i="2"/>
  <c r="Q93" i="2"/>
  <c r="J93" i="2"/>
  <c r="N32" i="1" l="1"/>
  <c r="O32" i="1"/>
  <c r="P32" i="1"/>
  <c r="Q32" i="1"/>
  <c r="R32" i="1"/>
  <c r="S32" i="1"/>
  <c r="T32" i="1"/>
  <c r="M32" i="1"/>
  <c r="M21" i="1"/>
  <c r="T21" i="1" s="1"/>
  <c r="M22" i="1"/>
  <c r="T22" i="1" s="1"/>
  <c r="M23" i="1"/>
  <c r="T23" i="1" s="1"/>
  <c r="M24" i="1"/>
  <c r="T24" i="1" s="1"/>
  <c r="M25" i="1"/>
  <c r="T25" i="1" s="1"/>
  <c r="M26" i="1"/>
  <c r="T26" i="1" s="1"/>
  <c r="M27" i="1"/>
  <c r="T27" i="1" s="1"/>
  <c r="M28" i="1"/>
  <c r="T28" i="1" s="1"/>
  <c r="M29" i="1"/>
  <c r="T29" i="1" s="1"/>
  <c r="M30" i="1"/>
  <c r="T30" i="1" s="1"/>
  <c r="M31" i="1"/>
  <c r="T31" i="1" s="1"/>
  <c r="M20" i="1"/>
  <c r="T20" i="1" s="1"/>
  <c r="C13" i="4" l="1"/>
  <c r="D13" i="4" s="1"/>
  <c r="F13" i="4" s="1"/>
  <c r="C12" i="4"/>
  <c r="D12" i="4" s="1"/>
  <c r="F12" i="4" s="1"/>
  <c r="C11" i="4"/>
  <c r="F11" i="4" s="1"/>
  <c r="C29" i="5" l="1"/>
  <c r="D29" i="5" s="1"/>
  <c r="F29" i="5" s="1"/>
  <c r="C28" i="5"/>
  <c r="D28" i="5" s="1"/>
  <c r="F28" i="5" s="1"/>
  <c r="F26" i="5" s="1"/>
  <c r="C25" i="5"/>
  <c r="D25" i="5" s="1"/>
  <c r="D24" i="5" s="1"/>
  <c r="F24" i="5" s="1"/>
  <c r="C23" i="5"/>
  <c r="D23" i="5" s="1"/>
  <c r="C22" i="5"/>
  <c r="D22" i="5" s="1"/>
  <c r="C21" i="5"/>
  <c r="D21" i="5" s="1"/>
  <c r="D20" i="5" s="1"/>
  <c r="F20" i="5" s="1"/>
  <c r="C19" i="5"/>
  <c r="F19" i="5" s="1"/>
  <c r="F17" i="5" s="1"/>
  <c r="C16" i="5"/>
  <c r="D16" i="5" s="1"/>
  <c r="F16" i="5" s="1"/>
  <c r="C15" i="5"/>
  <c r="D15" i="5" s="1"/>
  <c r="F15" i="5" s="1"/>
  <c r="C14" i="5"/>
  <c r="D14" i="5" s="1"/>
  <c r="F14" i="5" s="1"/>
  <c r="C13" i="5"/>
  <c r="D13" i="5" s="1"/>
  <c r="F13" i="5" s="1"/>
  <c r="C12" i="5"/>
  <c r="D12" i="5" s="1"/>
  <c r="F12" i="5" s="1"/>
  <c r="C11" i="5"/>
  <c r="D11" i="5" s="1"/>
  <c r="C8" i="5"/>
  <c r="F8" i="5" s="1"/>
  <c r="C20" i="4"/>
  <c r="D20" i="4" s="1"/>
  <c r="C19" i="4"/>
  <c r="D19" i="4" s="1"/>
  <c r="F19" i="4" s="1"/>
  <c r="D18" i="4"/>
  <c r="F18" i="4" s="1"/>
  <c r="C15" i="4"/>
  <c r="D15" i="4" s="1"/>
  <c r="F15" i="4" s="1"/>
  <c r="C10" i="4"/>
  <c r="D9" i="4"/>
  <c r="C30" i="3"/>
  <c r="D30" i="3" s="1"/>
  <c r="F30" i="3" s="1"/>
  <c r="C29" i="3"/>
  <c r="D29" i="3" s="1"/>
  <c r="F29" i="3" s="1"/>
  <c r="F27" i="3" s="1"/>
  <c r="C25" i="3"/>
  <c r="D25" i="3" s="1"/>
  <c r="F25" i="3" s="1"/>
  <c r="F24" i="3" s="1"/>
  <c r="C24" i="3"/>
  <c r="C23" i="3"/>
  <c r="F23" i="3" s="1"/>
  <c r="C22" i="3"/>
  <c r="F22" i="3" s="1"/>
  <c r="C21" i="3"/>
  <c r="F21" i="3" s="1"/>
  <c r="C20" i="3"/>
  <c r="D20" i="3" s="1"/>
  <c r="F20" i="3" s="1"/>
  <c r="C19" i="3"/>
  <c r="F19" i="3" s="1"/>
  <c r="F17" i="3" s="1"/>
  <c r="C16" i="3"/>
  <c r="D16" i="3" s="1"/>
  <c r="C15" i="3"/>
  <c r="C14" i="3"/>
  <c r="C13" i="3"/>
  <c r="C11" i="3"/>
  <c r="D11" i="3" s="1"/>
  <c r="F11" i="3" s="1"/>
  <c r="C10" i="3"/>
  <c r="F10" i="3" s="1"/>
  <c r="F8" i="3" s="1"/>
  <c r="F31" i="3" s="1"/>
  <c r="F11" i="5" l="1"/>
  <c r="F9" i="5" s="1"/>
  <c r="F30" i="5" s="1"/>
</calcChain>
</file>

<file path=xl/sharedStrings.xml><?xml version="1.0" encoding="utf-8"?>
<sst xmlns="http://schemas.openxmlformats.org/spreadsheetml/2006/main" count="929" uniqueCount="480">
  <si>
    <t>Журнал учёта данных первичной информации по всем прекращениям</t>
  </si>
  <si>
    <t>передачи электрической энергии, происшедших на объектах сетевой организации</t>
  </si>
  <si>
    <t>Данные о прекращении передачи электрической энергии</t>
  </si>
  <si>
    <t>номер</t>
  </si>
  <si>
    <t>прекращения</t>
  </si>
  <si>
    <t>передачи</t>
  </si>
  <si>
    <t>электрической</t>
  </si>
  <si>
    <t>энергии/номер</t>
  </si>
  <si>
    <t>итоговой строки</t>
  </si>
  <si>
    <t>Наименование</t>
  </si>
  <si>
    <t>структурной</t>
  </si>
  <si>
    <t>единицы</t>
  </si>
  <si>
    <t>сетевой</t>
  </si>
  <si>
    <t>организации</t>
  </si>
  <si>
    <t>Вид</t>
  </si>
  <si>
    <t>объекта:</t>
  </si>
  <si>
    <t xml:space="preserve">КЛ, ВЛ,  </t>
  </si>
  <si>
    <t>КВЛ, ПС,</t>
  </si>
  <si>
    <t>ТП, РП</t>
  </si>
  <si>
    <t>Диспетчерское</t>
  </si>
  <si>
    <t>наименование</t>
  </si>
  <si>
    <t>объекта электро-</t>
  </si>
  <si>
    <t>сетевого хозяйства</t>
  </si>
  <si>
    <t>сетевой организации,</t>
  </si>
  <si>
    <t>в результате отклю-</t>
  </si>
  <si>
    <t>чения которой прои-</t>
  </si>
  <si>
    <t>зошло прекращение</t>
  </si>
  <si>
    <t>передачи электро-</t>
  </si>
  <si>
    <t>энергии потребите-</t>
  </si>
  <si>
    <t>лям услуг</t>
  </si>
  <si>
    <t>Высший</t>
  </si>
  <si>
    <t>класс</t>
  </si>
  <si>
    <t>напряжения</t>
  </si>
  <si>
    <t>отключённого</t>
  </si>
  <si>
    <t>оборудования</t>
  </si>
  <si>
    <t>кВ</t>
  </si>
  <si>
    <t>Время и дата</t>
  </si>
  <si>
    <t>начала прекра-</t>
  </si>
  <si>
    <t>щения переда-</t>
  </si>
  <si>
    <t>чи электрической</t>
  </si>
  <si>
    <t>энергии (часы, ми-</t>
  </si>
  <si>
    <t>нуты,ГГГГ.ММ.ДД)</t>
  </si>
  <si>
    <t>восстановления</t>
  </si>
  <si>
    <t>режима потреб-</t>
  </si>
  <si>
    <t>ления электри-</t>
  </si>
  <si>
    <t>ческой энергии</t>
  </si>
  <si>
    <t>потребителями</t>
  </si>
  <si>
    <t>услуг (часы, ми-</t>
  </si>
  <si>
    <t>нуты, ГГГГ.ММ.ДД)</t>
  </si>
  <si>
    <t>Вид прекра-</t>
  </si>
  <si>
    <t>щения пре-</t>
  </si>
  <si>
    <t>дачи электро-</t>
  </si>
  <si>
    <t xml:space="preserve">энергии </t>
  </si>
  <si>
    <t>(П, А, В)</t>
  </si>
  <si>
    <t>ИТОГО по всем прекрашениям передачи электрической энергии за отчётный период:</t>
  </si>
  <si>
    <t xml:space="preserve"> по ограничениям, связанным с проведением ремонтных работ </t>
  </si>
  <si>
    <t>по аварийным ограничениям</t>
  </si>
  <si>
    <t>по внерегламентным отключениям</t>
  </si>
  <si>
    <t>по внерегламентным отключениям, учитываемым при расчёте показателей надёжности в том числе</t>
  </si>
  <si>
    <t>индикативных показателей надёжности</t>
  </si>
  <si>
    <t>И</t>
  </si>
  <si>
    <t>П</t>
  </si>
  <si>
    <t>А</t>
  </si>
  <si>
    <t>В</t>
  </si>
  <si>
    <t>В1</t>
  </si>
  <si>
    <r>
      <t>ООО "Сибирские энергетические сети</t>
    </r>
    <r>
      <rPr>
        <b/>
        <sz val="12"/>
        <color theme="1"/>
        <rFont val="Calibri"/>
        <family val="2"/>
        <scheme val="minor"/>
      </rPr>
      <t>"</t>
    </r>
  </si>
  <si>
    <t>Ведомость присоединений потребителей услуг</t>
  </si>
  <si>
    <t>сетевой организации ООО "Сибирские Энергетические сети"</t>
  </si>
  <si>
    <t>ООО "Сибирские энергетические сети"</t>
  </si>
  <si>
    <t>№</t>
  </si>
  <si>
    <t>п/п</t>
  </si>
  <si>
    <t>вышестоящего</t>
  </si>
  <si>
    <t>центра питания</t>
  </si>
  <si>
    <t>относительно</t>
  </si>
  <si>
    <t>вторичного</t>
  </si>
  <si>
    <t>уровня</t>
  </si>
  <si>
    <t>присоединения</t>
  </si>
  <si>
    <t>при нормальной</t>
  </si>
  <si>
    <t>схеме</t>
  </si>
  <si>
    <t>электроснабжения</t>
  </si>
  <si>
    <t>(при наличии)</t>
  </si>
  <si>
    <t>ЛЭП от выше-</t>
  </si>
  <si>
    <t>стоящего центра</t>
  </si>
  <si>
    <t>питания до объекта</t>
  </si>
  <si>
    <t>электросетевого</t>
  </si>
  <si>
    <t>хозяйства опреде-</t>
  </si>
  <si>
    <t>лённого вторич-</t>
  </si>
  <si>
    <t>ным уровнем</t>
  </si>
  <si>
    <t>ПС, ТП, РП</t>
  </si>
  <si>
    <t xml:space="preserve">         Вторичный уровень</t>
  </si>
  <si>
    <t xml:space="preserve">             присоединения</t>
  </si>
  <si>
    <t>продолжи-</t>
  </si>
  <si>
    <t>тельность</t>
  </si>
  <si>
    <t>электричес-</t>
  </si>
  <si>
    <t>кой</t>
  </si>
  <si>
    <t>энергии</t>
  </si>
  <si>
    <t>час</t>
  </si>
  <si>
    <t>Данные о масштабе прекращения передачи электрической энергии в сетевой организации</t>
  </si>
  <si>
    <t>Перечень</t>
  </si>
  <si>
    <t>объектов электро-</t>
  </si>
  <si>
    <t>отключение кото-</t>
  </si>
  <si>
    <t xml:space="preserve">рых привело к </t>
  </si>
  <si>
    <t>прекращению пе-</t>
  </si>
  <si>
    <t>редачи электричес-</t>
  </si>
  <si>
    <t>кой энергии потре-</t>
  </si>
  <si>
    <t>бителям услуг</t>
  </si>
  <si>
    <t>ПС, ТП. РП. ВЛ. КЛ</t>
  </si>
  <si>
    <t>Перечень потребителей</t>
  </si>
  <si>
    <t>1-й и 2-й категории</t>
  </si>
  <si>
    <t>надёжности в отноше-</t>
  </si>
  <si>
    <t>нии которых произош-</t>
  </si>
  <si>
    <t>ло полное ограниче-</t>
  </si>
  <si>
    <t xml:space="preserve">ние режима потребления </t>
  </si>
  <si>
    <t>электрической энергии</t>
  </si>
  <si>
    <t>ло частичное ограниче-</t>
  </si>
  <si>
    <t>Количество точек поставки потребителей услуг сетевой организации</t>
  </si>
  <si>
    <t>в отношении которых произошёл перерыв электроснабжения, вт.ч.:</t>
  </si>
  <si>
    <t>Всего</t>
  </si>
  <si>
    <t>В разделении категорий</t>
  </si>
  <si>
    <t>надёжности потребителей</t>
  </si>
  <si>
    <t>1-я кате-</t>
  </si>
  <si>
    <t>гория</t>
  </si>
  <si>
    <t>2-я кате-</t>
  </si>
  <si>
    <t>3-я кате-</t>
  </si>
  <si>
    <t>В разделении уровней нап-</t>
  </si>
  <si>
    <t>ряжения ЭПУ потребителя</t>
  </si>
  <si>
    <t>ВН</t>
  </si>
  <si>
    <t>(110кВ и</t>
  </si>
  <si>
    <t>выше)</t>
  </si>
  <si>
    <t>СН1</t>
  </si>
  <si>
    <t>35кВ</t>
  </si>
  <si>
    <t>СН2</t>
  </si>
  <si>
    <t>6-20кВ</t>
  </si>
  <si>
    <t>НН</t>
  </si>
  <si>
    <t>0,22-1кВ</t>
  </si>
  <si>
    <t>Смежные сетевые</t>
  </si>
  <si>
    <t xml:space="preserve">организации и </t>
  </si>
  <si>
    <t xml:space="preserve">производители </t>
  </si>
  <si>
    <t>электроэнергии</t>
  </si>
  <si>
    <t>Суммарный объём</t>
  </si>
  <si>
    <t>фактической</t>
  </si>
  <si>
    <t>нагрузки (мощности)</t>
  </si>
  <si>
    <t xml:space="preserve">на присоединениях </t>
  </si>
  <si>
    <t>потребителей услуг,</t>
  </si>
  <si>
    <t>по которым призошло</t>
  </si>
  <si>
    <t>прекращение пере-</t>
  </si>
  <si>
    <t>дачи электрической</t>
  </si>
  <si>
    <t>энергии на момент</t>
  </si>
  <si>
    <t>возникновения такого</t>
  </si>
  <si>
    <t>события, кВт</t>
  </si>
  <si>
    <t>Перечень смежных</t>
  </si>
  <si>
    <t>сетевых организаций</t>
  </si>
  <si>
    <t>затронутых прекраще-</t>
  </si>
  <si>
    <t xml:space="preserve">нием передачи </t>
  </si>
  <si>
    <t>Данные о причинах прекращения передачи</t>
  </si>
  <si>
    <t>электрической энергии и их расследовании</t>
  </si>
  <si>
    <t xml:space="preserve">Номер и дата </t>
  </si>
  <si>
    <t>акта техноло-</t>
  </si>
  <si>
    <t>гического нару-</t>
  </si>
  <si>
    <t>шения, записи</t>
  </si>
  <si>
    <t>в оперативном</t>
  </si>
  <si>
    <t>журнале</t>
  </si>
  <si>
    <t>Код органи-</t>
  </si>
  <si>
    <t>зационной</t>
  </si>
  <si>
    <t>причины</t>
  </si>
  <si>
    <t>аварии</t>
  </si>
  <si>
    <t>Код технической</t>
  </si>
  <si>
    <t>причины пореж-</t>
  </si>
  <si>
    <t>дения оборудо-</t>
  </si>
  <si>
    <t>вания</t>
  </si>
  <si>
    <t>Учёт в показателях</t>
  </si>
  <si>
    <t>надёжности, в т.ч. В</t>
  </si>
  <si>
    <t>индикативных по-</t>
  </si>
  <si>
    <t>казателях надёжности</t>
  </si>
  <si>
    <t>0-нет, 1-да</t>
  </si>
  <si>
    <t>0;1</t>
  </si>
  <si>
    <t xml:space="preserve">                       присоединения</t>
  </si>
  <si>
    <t>ВЛ. КЛ, КВЛ</t>
  </si>
  <si>
    <t xml:space="preserve">         Первичный уровень</t>
  </si>
  <si>
    <t>ниже 1кВ</t>
  </si>
  <si>
    <t>год.</t>
  </si>
  <si>
    <t>Значение</t>
  </si>
  <si>
    <t>Ф / П * 100, %</t>
  </si>
  <si>
    <t>Зависи-мость</t>
  </si>
  <si>
    <t>Оценочный балл</t>
  </si>
  <si>
    <t>фактическое
(Ф)</t>
  </si>
  <si>
    <t>плановое
(П)</t>
  </si>
  <si>
    <t>1. Возможность личного приема заявителей и потребителей услуг уполномоченными должностными лицами территориальной сетевой организации - всего,</t>
  </si>
  <si>
    <t>-</t>
  </si>
  <si>
    <t>в том числе, по критериям:</t>
  </si>
  <si>
    <t>1.1. Количество структурных  подразделений по работе с заявителями и потребителями услуг в процентном отношении к общему количеству структурных подразделений</t>
  </si>
  <si>
    <t>прямая</t>
  </si>
  <si>
    <t>1.2. 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- всего, шт.</t>
  </si>
  <si>
    <t>в том числе:</t>
  </si>
  <si>
    <t>а) регламенты оказания услуг и рассмотрения обращений заявителей и потребителей услуг, шт.</t>
  </si>
  <si>
    <t>б) наличие положения о деятельности структурного подразделения по работе 
с заявителями и потребителями услуг
(наличие - 1, отсутствие - 0), шт.</t>
  </si>
  <si>
    <t>в) должностные инструкции сотрудников, обслуживающих заявителей и потребителей услуг, шт.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</si>
  <si>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</si>
  <si>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2. Наличие телефонной связи для обращений потребителей услуг к уполномоченным должностным лицам территориальной сетевой организации,</t>
  </si>
  <si>
    <t>в том числе по критериям:</t>
  </si>
  <si>
    <t>2.1. Наличие единого телефонного номера для приема обращений потребителей услуг (наличие - 1, отсутствие - 0)</t>
  </si>
  <si>
    <t>2.2. Наличие информационно-справочной системы для автоматизации обработки обращений потребителей услуг, поступивших по телефону (наличие - 1, отсутствие - 0)</t>
  </si>
  <si>
    <t>2.3. Наличие системы автоинформирования потребителей услуг по телефону, предназначенной для доведения до них типовой информации (наличие - 1, отсутствие - 0)</t>
  </si>
  <si>
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 (наличие - 1, отсутствие - 0)</t>
  </si>
  <si>
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- 1, отсутствие - 0)</t>
  </si>
  <si>
    <t>5. 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</si>
  <si>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в процентах от общего количества поступивших обращений</t>
  </si>
  <si>
    <t>обратная</t>
  </si>
  <si>
    <t>6. 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всего,</t>
  </si>
  <si>
    <t>6.1. Общее количество обращений потребителей услуг о проведении консультаций по вопросам деятельности территориальной сетевой организации в процентах от общего количества поступивших обращений</t>
  </si>
  <si>
    <t>6.2.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в процентах от общего количества поступивших обращений</t>
  </si>
  <si>
    <t>7. Итого по индикатору информативности</t>
  </si>
  <si>
    <t>_____________</t>
  </si>
  <si>
    <t>___________________</t>
  </si>
  <si>
    <t>________________</t>
  </si>
  <si>
    <t>(должность)</t>
  </si>
  <si>
    <t>(Ф.И.О.)</t>
  </si>
  <si>
    <t>(подпись)</t>
  </si>
  <si>
    <t>Форма 2.1 - Расчет значения индикатора информативности</t>
  </si>
  <si>
    <t>Наименование параметра (показателя), характеризующего индикатор</t>
  </si>
  <si>
    <t>а) для физических лиц, включая индивидуальных предпринимателей, и юридических лиц - субъектов малого и среднего предпринимательства, дней</t>
  </si>
  <si>
    <t>б) для остальных потребителей услуг, дней</t>
  </si>
  <si>
    <t>8. Итого по индикатору исполнительности</t>
  </si>
  <si>
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- 1, отсутствие - 0)</t>
  </si>
  <si>
    <t>2. Степень удовлетворения обращений потребителей услуг</t>
  </si>
  <si>
    <t>2.1. Общее количество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</si>
  <si>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2.2. 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</si>
  <si>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2.3. Количество обращений, связанных с неудовлетворенностью принятыми мерами, указанными в п. 2.2 настоящей формы, поступивших от потребителей услуг в течение 30 рабочих дней после завершения мероприятий, указанных в п. 2.2 настоящей формы, в процентах от общего количества поступивших обращений</t>
  </si>
  <si>
    <t>2.4.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</t>
  </si>
  <si>
    <t>2.5. 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</t>
  </si>
  <si>
    <t>2.6. Количество реализованных изменений в деятельности организации, направленных на повышение качества обслуживания потребителей услуг, шт.</t>
  </si>
  <si>
    <t>3. Оперативность реагирования на обращения потребителей услуг - всего,</t>
  </si>
  <si>
    <t>3.1. Средняя продолжительность времени принятия мер по результатам обращения потребителя услуг, дней</t>
  </si>
  <si>
    <t>3.2. 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</si>
  <si>
    <t>а) письменных опросов, шт. на 1000 потребителей услуг</t>
  </si>
  <si>
    <t>б) электронной связи через сеть Интернет, шт. на 1000 потребителей услуг</t>
  </si>
  <si>
    <t>в)* системы автоинформирования, 
шт. на 1000 потребителей услуг</t>
  </si>
  <si>
    <t>4. Индивидуальность подхода к потребителям услуг льготных категорий, по критерию</t>
  </si>
  <si>
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</si>
  <si>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</si>
  <si>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5.1. Средняя продолжительность времени на принятие территориальной сетевой организацией мер по возмещению потребителю услуг убытков, месяцев</t>
  </si>
  <si>
    <t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%</t>
  </si>
  <si>
    <t>6. Итого по индикатору результативности обратной связи</t>
  </si>
  <si>
    <t>* Расчет производится при наличии в территориальной сетевой организации Системы автоинформирования (голосовая, СМС и другим способом).</t>
  </si>
  <si>
    <t>ТП</t>
  </si>
  <si>
    <t>ТП30</t>
  </si>
  <si>
    <t>ТП13</t>
  </si>
  <si>
    <t>ТП19</t>
  </si>
  <si>
    <t>ТП31</t>
  </si>
  <si>
    <t>ТП20</t>
  </si>
  <si>
    <t>ТП10</t>
  </si>
  <si>
    <t xml:space="preserve">качества рассмотрения заявок на технологическое </t>
  </si>
  <si>
    <t>ООО "Сибирские Энергетические Сети"</t>
  </si>
  <si>
    <t>Показатель</t>
  </si>
  <si>
    <t>Число</t>
  </si>
  <si>
    <t>шт</t>
  </si>
  <si>
    <t>Число заявок на технологическое присоединение к сети, поданных в</t>
  </si>
  <si>
    <t>соответствии с требованиями нормативных правовых актов, по которым</t>
  </si>
  <si>
    <t>сетевой организацией в соответствующий расчётный период направлен</t>
  </si>
  <si>
    <t xml:space="preserve">проект договора об осуществлении технологического присоединения </t>
  </si>
  <si>
    <t>заявителей к сети,шт. (Nзаяв.тпр)</t>
  </si>
  <si>
    <t>заявителей к сети с нарушением установленных сроков его направления,</t>
  </si>
  <si>
    <t>шт. (Nзаяв.тпр)</t>
  </si>
  <si>
    <t xml:space="preserve">Показатель качества рассмотрения заявок на технологическое </t>
  </si>
  <si>
    <t xml:space="preserve">присоединение к сети (Пзаяв тпр </t>
  </si>
  <si>
    <t xml:space="preserve">качества исполнения договоров об осуществлении технологического </t>
  </si>
  <si>
    <t>Число договоров об осуществлении технологического присоединения</t>
  </si>
  <si>
    <t>заявителей к сети, исполненных в соответствующем расчётном периоде,</t>
  </si>
  <si>
    <t xml:space="preserve">по которым имеется подписанный сторонами акт о технологическом </t>
  </si>
  <si>
    <t>присоединении, шт (Nсд тпр)</t>
  </si>
  <si>
    <t xml:space="preserve">присоединении, по которым произошло нарушениеустановленных  </t>
  </si>
  <si>
    <t>сроков технологического присоединения, шт (Nсд тпр)</t>
  </si>
  <si>
    <t>Показатель качества исполнения договоров об осуществлении</t>
  </si>
  <si>
    <t>технологического присоединения заявителей к сети (Пнс тпр</t>
  </si>
  <si>
    <t>форма 3.3. Отчётные данные для расчёта значения показателя</t>
  </si>
  <si>
    <t>соблюдения антимонопольного законодательства при технологическом</t>
  </si>
  <si>
    <t xml:space="preserve">Число вступивших в законную силу решений антимонопольного органа </t>
  </si>
  <si>
    <t xml:space="preserve">и (или) суда об устранении нарушений сетевой организацией </t>
  </si>
  <si>
    <t>требований антимонопольного законодательства Российской Федерации</t>
  </si>
  <si>
    <t xml:space="preserve">в части оказания услуг по технологическому присоединению в </t>
  </si>
  <si>
    <t>соответствующем расчётном периоде, шт (Nн тпр</t>
  </si>
  <si>
    <t>Общее число заявок на технологическое присоединение к сети,</t>
  </si>
  <si>
    <t>поданных заявителями в соответствующий расчётный период,</t>
  </si>
  <si>
    <t xml:space="preserve"> десятки шт (Nочз тпр)</t>
  </si>
  <si>
    <t>Показатель соблюдения антимонопольного законодательства при</t>
  </si>
  <si>
    <t xml:space="preserve"> технологическом присоединении заявителей к электрическим сетям</t>
  </si>
  <si>
    <t>сетевой организации (Пнпа тпр)</t>
  </si>
  <si>
    <t>форма 3.1. Отчётные данные для расчёта значения показателя</t>
  </si>
  <si>
    <t>форма 3.2. Отчётные данные для расчёта значения показателя</t>
  </si>
  <si>
    <t>ГПП</t>
  </si>
  <si>
    <t>РП</t>
  </si>
  <si>
    <t>ГПП; ЦРП1</t>
  </si>
  <si>
    <t>КЛ</t>
  </si>
  <si>
    <t>в том числе</t>
  </si>
  <si>
    <t>ТП12</t>
  </si>
  <si>
    <t>КЛ Ф7</t>
  </si>
  <si>
    <t>КЛ Ф5,8</t>
  </si>
  <si>
    <t>КЛ Ф9,11</t>
  </si>
  <si>
    <t>КЛ Ф2,3,4,15</t>
  </si>
  <si>
    <t>ЦРП2</t>
  </si>
  <si>
    <t>ТП16</t>
  </si>
  <si>
    <t>КЛ Ф11</t>
  </si>
  <si>
    <t>ТП10,ТП16,ГПП</t>
  </si>
  <si>
    <t>КЛ Ф6</t>
  </si>
  <si>
    <t>ТП10,ТП16</t>
  </si>
  <si>
    <t>КЛ Ф4,10</t>
  </si>
  <si>
    <t>КЛ Ф2</t>
  </si>
  <si>
    <t>КЛ Ф3</t>
  </si>
  <si>
    <t>КЛ Ф8</t>
  </si>
  <si>
    <t>КЛ Ф12</t>
  </si>
  <si>
    <t>КЛ Ф12,Ф4</t>
  </si>
  <si>
    <t>ТП10,ТП20</t>
  </si>
  <si>
    <t>КЛ Ф1</t>
  </si>
  <si>
    <t>КЛ Ф10</t>
  </si>
  <si>
    <t>КЛ35-27,КЛ35-28</t>
  </si>
  <si>
    <t>КЛФ5</t>
  </si>
  <si>
    <t>ТП13,ТП27</t>
  </si>
  <si>
    <t>КЛ Ф2,3,22,Ф7</t>
  </si>
  <si>
    <t>ТП13,ТП19</t>
  </si>
  <si>
    <t>КЛФ15,Ф7</t>
  </si>
  <si>
    <t>ТП7</t>
  </si>
  <si>
    <t>ВРУ</t>
  </si>
  <si>
    <t>ТП1</t>
  </si>
  <si>
    <t>КЛФ4</t>
  </si>
  <si>
    <t>ТП28</t>
  </si>
  <si>
    <t>ТП12,ТП9</t>
  </si>
  <si>
    <t>ГР6</t>
  </si>
  <si>
    <t>ТП7,ТП1</t>
  </si>
  <si>
    <t>КЛ Ф7,7а,10,5,7,12</t>
  </si>
  <si>
    <t>КЛ Ф1,15</t>
  </si>
  <si>
    <t>ТП1.ТП19,ВРУ</t>
  </si>
  <si>
    <t>КЛ Ф36,1,ГР2,Ф4</t>
  </si>
  <si>
    <t>ТП1,ТП3,ТП31</t>
  </si>
  <si>
    <t>КЛ Ф42,46.28,2</t>
  </si>
  <si>
    <t>ТП19,ТП31</t>
  </si>
  <si>
    <t>КЛ Ф4,6</t>
  </si>
  <si>
    <t>КЛ6,22</t>
  </si>
  <si>
    <t>КТПН-320</t>
  </si>
  <si>
    <t xml:space="preserve">ГПП; </t>
  </si>
  <si>
    <t>КЛ28</t>
  </si>
  <si>
    <t>ГПП,ТП32</t>
  </si>
  <si>
    <t>КЛ Ф32,Ф1.8</t>
  </si>
  <si>
    <t>6;0,4</t>
  </si>
  <si>
    <t>ЦРП1</t>
  </si>
  <si>
    <t>КЛ Ф22</t>
  </si>
  <si>
    <t>ТП30,ВРУ</t>
  </si>
  <si>
    <t>КЛ ГР4</t>
  </si>
  <si>
    <t>ТП3, ВРУ</t>
  </si>
  <si>
    <t>КЛ Ф6,ГР1,2</t>
  </si>
  <si>
    <t>КЛ Ф8.ГР3</t>
  </si>
  <si>
    <t>ТП3</t>
  </si>
  <si>
    <t>КВЛ Ф4</t>
  </si>
  <si>
    <t>КВЛ Ф1</t>
  </si>
  <si>
    <t>ТП13,ТП30</t>
  </si>
  <si>
    <t>КЛ Ф6,Ф1,7</t>
  </si>
  <si>
    <t>КЛ Ф16</t>
  </si>
  <si>
    <t>КЛ Ф7,14</t>
  </si>
  <si>
    <t>ТП27</t>
  </si>
  <si>
    <t>ТП3,ТП9,ТП27</t>
  </si>
  <si>
    <t>КЛ Ф9</t>
  </si>
  <si>
    <t>КЛ Ф45</t>
  </si>
  <si>
    <t>КЛ23</t>
  </si>
  <si>
    <t>КЛ25</t>
  </si>
  <si>
    <t>КЛ Ф1,4</t>
  </si>
  <si>
    <t>0.4</t>
  </si>
  <si>
    <t>КЛ Ф30</t>
  </si>
  <si>
    <t>КЛ 18</t>
  </si>
  <si>
    <t>КЛ Ф40</t>
  </si>
  <si>
    <t>ВКЛ Ф8</t>
  </si>
  <si>
    <t>ТП10.ТП27,ТП28</t>
  </si>
  <si>
    <t>КЛ27</t>
  </si>
  <si>
    <t>ТП1.ТП20,ТП31,ВРУ</t>
  </si>
  <si>
    <t>КЛФ25,ГР8</t>
  </si>
  <si>
    <t>КЛ Ф27,28</t>
  </si>
  <si>
    <t>Форма 8.1.</t>
  </si>
  <si>
    <t>Форма 8.1.1.</t>
  </si>
  <si>
    <t>Форма 2.2 - Расчет значения индикатора исполнительности</t>
  </si>
  <si>
    <t>1. Соблюдение сроков попроцедурам взаимодействия с потребителями услуг (заявителями)-всего</t>
  </si>
  <si>
    <t>1.1. Среднее время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</si>
  <si>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 xml:space="preserve">1.2. Среднее время, необходимое для оборудование точки поставки приборами учёта с момента подачи заявления потребителем услуг: </t>
  </si>
  <si>
    <t>1.3. Количество случаев отказа от заключения и случаев расторжения потребителем услуг договоров оказания услуг по передаче электрической энергии в процентах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</si>
  <si>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2. Соблюдение требований нормативных правовых актов Российской Федерации по поддержанию качества электрической энергии, по критерию</t>
  </si>
  <si>
    <t>2.1. Количество обращений потребителей услуг с указанием на ненадлежащее качествоэлектрической энергии,процентов от общего количества поступивших обращений</t>
  </si>
  <si>
    <t>3. Наличие взаимодействия с  потребителями услуг при выводе оборудования в ремонт и (или) из эксплуатации:</t>
  </si>
  <si>
    <t>3.1. Наличие(отсутствие) установленной процедуры согласования с потребителями услуг графиков вывода электросетевого оборудования в ремонт и (или) из эксплуатации (наличие-1, отсутствие -0)</t>
  </si>
  <si>
    <t>3.2.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 ) из эксплуатации, процентов от общего количества поступивших обращений, кроме физических лиц</t>
  </si>
  <si>
    <t xml:space="preserve">4. Соблюдение требований нормативных правовых актов по защите персональных данных потребителей услуг (заявителей), по критерию </t>
  </si>
  <si>
    <t>4.1. К оличество обращение потребителей услуг (заявителей) с указанием на неправомерность использования персональных данных потребителей услуг(заявителей), процентов от общего количества поступивших обращений</t>
  </si>
  <si>
    <t>Генеральный директор</t>
  </si>
  <si>
    <t>Форма 8.3. Расчёт индикативного показателя уровня надёжности</t>
  </si>
  <si>
    <t>и организацией по управлению единой национальной</t>
  </si>
  <si>
    <t xml:space="preserve">(общероссийской) электрической сетью, чей долгосрочный </t>
  </si>
  <si>
    <t>период регулирования начался после 2018 года</t>
  </si>
  <si>
    <t>ООО "Сибирские нергетические Сети"</t>
  </si>
  <si>
    <t>Наименование составляющей показателя</t>
  </si>
  <si>
    <t>метод определения</t>
  </si>
  <si>
    <t>Максимальное зарасчётный период регулирования</t>
  </si>
  <si>
    <t>оказываемых услуг для сетевых организаций</t>
  </si>
  <si>
    <t>число точек поставки сетвой  организации, шт., в</t>
  </si>
  <si>
    <t>том числе по рабивке по уровням напряжения:</t>
  </si>
  <si>
    <t>ВН (110кВ и выше), шт.</t>
  </si>
  <si>
    <t>1.1.</t>
  </si>
  <si>
    <t>1.2.</t>
  </si>
  <si>
    <t>СН-1 (35кВ), шт.</t>
  </si>
  <si>
    <t>1.3.</t>
  </si>
  <si>
    <t>СН-2 (6-20 кВ), шт.</t>
  </si>
  <si>
    <t>1.4.</t>
  </si>
  <si>
    <t>НН (до 1 кВ) шт.</t>
  </si>
  <si>
    <t>Средняя продолжительность прекращения переда-</t>
  </si>
  <si>
    <t xml:space="preserve">чи электрической энергии на точку поставки </t>
  </si>
  <si>
    <t>(Пsaidi),час</t>
  </si>
  <si>
    <t xml:space="preserve">электрической энергии на точку поставки (Пsaifi), шт. </t>
  </si>
  <si>
    <t>чи электрической энергии при проведении</t>
  </si>
  <si>
    <t>Средняя частота прекращения передачи</t>
  </si>
  <si>
    <t>ремонтных работ (Пsaidi), час.</t>
  </si>
  <si>
    <t>Средняя частота прекращения переда-</t>
  </si>
  <si>
    <t>ремонтных работ (Пsaidi), шт.</t>
  </si>
  <si>
    <t>Форма 1.1. Журнал учёта текущей информации о прекращении</t>
  </si>
  <si>
    <t>передачи электрической энергии для потребителей услуг</t>
  </si>
  <si>
    <t xml:space="preserve">Обосновывающие </t>
  </si>
  <si>
    <t>данные для расчёта</t>
  </si>
  <si>
    <t xml:space="preserve">           "1"</t>
  </si>
  <si>
    <t xml:space="preserve">Продолжительность </t>
  </si>
  <si>
    <t>прекращения, час.</t>
  </si>
  <si>
    <t>Количество точек</t>
  </si>
  <si>
    <t>присоединения потребителей</t>
  </si>
  <si>
    <t>услуг к электрической сети</t>
  </si>
  <si>
    <t>электросетевой организации,</t>
  </si>
  <si>
    <t>прекращений передачи электрической энергии</t>
  </si>
  <si>
    <t>точек присоединения</t>
  </si>
  <si>
    <t>Суммарная продолжительность прекращений</t>
  </si>
  <si>
    <t>передачи электрической энергии, час. (Тпр)</t>
  </si>
  <si>
    <t>Показатель средней продолжительности</t>
  </si>
  <si>
    <t>(Пп)</t>
  </si>
  <si>
    <t>за 2018 год</t>
  </si>
  <si>
    <t>присоединение к сети в период 2018г.</t>
  </si>
  <si>
    <t>присоединения заявителей к сети в период 2018г.</t>
  </si>
  <si>
    <t>присоединении заявителей к электрическим сетям в период 2018г.</t>
  </si>
  <si>
    <t>сетевой организации за 2018 год</t>
  </si>
  <si>
    <t>Максимальное за расчётный период 2018 г. число</t>
  </si>
  <si>
    <t>Генеральный директор                           Д.В. Архипенко</t>
  </si>
  <si>
    <t>Генеральный директор                                 Д.В. Архипенко</t>
  </si>
  <si>
    <t>Генеральный директор                                                    Д.В. Архипенко</t>
  </si>
  <si>
    <t>Генеральный директор                                              Д.В. Архипенко</t>
  </si>
  <si>
    <t>Генеральный директор                                                              Д.В. Архипенко</t>
  </si>
  <si>
    <t>Д.В. Архипенко</t>
  </si>
  <si>
    <t>ТП11</t>
  </si>
  <si>
    <t>ТП14</t>
  </si>
  <si>
    <t>ТП15</t>
  </si>
  <si>
    <t>Форма 1.2. Расчёт показателя средней продолжительности</t>
  </si>
  <si>
    <t>9,00,2018.04.14</t>
  </si>
  <si>
    <t>9,00,2018.04.15</t>
  </si>
  <si>
    <t>9,00,2018.07.01</t>
  </si>
  <si>
    <t>9,00,2018.09.15</t>
  </si>
  <si>
    <t>9,00,2018.05.02</t>
  </si>
  <si>
    <t>9,00,2018.06.17</t>
  </si>
  <si>
    <t>9,00,2018.04.29</t>
  </si>
  <si>
    <t>9,00,2018.06.11</t>
  </si>
  <si>
    <t>9,00,2018.06.12</t>
  </si>
  <si>
    <t>9,00,2018.04.30</t>
  </si>
  <si>
    <t>9,00,2018.05.01</t>
  </si>
  <si>
    <t>9,00,2018.09.16</t>
  </si>
  <si>
    <t>19,00,2018.04.14</t>
  </si>
  <si>
    <t>19,00,2018.04.15</t>
  </si>
  <si>
    <t>16,00,2018.07.01</t>
  </si>
  <si>
    <t>16,00,2018.09.15</t>
  </si>
  <si>
    <t>19,00,2018.05.02</t>
  </si>
  <si>
    <t>19,00,2018.06.17</t>
  </si>
  <si>
    <t>19,00,2018.04.29</t>
  </si>
  <si>
    <t>16,00,2018.06.11</t>
  </si>
  <si>
    <t>16,00,2018.06.12</t>
  </si>
  <si>
    <t>19,00,2018.04.30</t>
  </si>
  <si>
    <t>19,00,2018.05.01</t>
  </si>
  <si>
    <t>14,00,2018.09.16</t>
  </si>
  <si>
    <t>Форма 2.3 - Расчет значения индикатора результативности обратной связи</t>
  </si>
  <si>
    <t>120 вбито вручную ткт фак больше плана!</t>
  </si>
  <si>
    <t>121 вбито вручную ткт фак больше плана!</t>
  </si>
  <si>
    <t>122 вбито вручную ткт фак больше плана!</t>
  </si>
  <si>
    <t>123 вбито вручную ткт фак больше плана!</t>
  </si>
  <si>
    <t>124 вбито вручную ткт фак больше плана!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</si>
</sst>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%"/>
    <numFmt numFmtId="166" formatCode="0.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 applyAlignment="1">
      <alignment horizontal="center"/>
    </xf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2" xfId="0" applyFont="1" applyBorder="1"/>
    <xf numFmtId="0" fontId="0" fillId="0" borderId="0" xfId="0" applyBorder="1"/>
    <xf numFmtId="0" fontId="0" fillId="0" borderId="3" xfId="0" applyFill="1" applyBorder="1"/>
    <xf numFmtId="0" fontId="0" fillId="0" borderId="14" xfId="0" applyFill="1" applyBorder="1"/>
    <xf numFmtId="0" fontId="0" fillId="0" borderId="2" xfId="0" applyFill="1" applyBorder="1"/>
    <xf numFmtId="0" fontId="0" fillId="0" borderId="1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5" xfId="0" applyBorder="1"/>
    <xf numFmtId="0" fontId="0" fillId="0" borderId="4" xfId="0" applyFill="1" applyBorder="1"/>
    <xf numFmtId="0" fontId="0" fillId="0" borderId="14" xfId="0" applyBorder="1"/>
    <xf numFmtId="0" fontId="0" fillId="0" borderId="8" xfId="0" applyBorder="1" applyAlignment="1"/>
    <xf numFmtId="0" fontId="0" fillId="0" borderId="11" xfId="0" applyBorder="1" applyAlignment="1">
      <alignment horizontal="center"/>
    </xf>
    <xf numFmtId="0" fontId="0" fillId="0" borderId="10" xfId="0" applyBorder="1" applyAlignment="1"/>
    <xf numFmtId="0" fontId="0" fillId="0" borderId="9" xfId="0" applyBorder="1" applyAlignme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5" fillId="2" borderId="12" xfId="0" applyNumberFormat="1" applyFont="1" applyFill="1" applyBorder="1" applyAlignment="1">
      <alignment horizontal="center"/>
    </xf>
    <xf numFmtId="0" fontId="4" fillId="0" borderId="12" xfId="0" applyNumberFormat="1" applyFont="1" applyBorder="1" applyAlignment="1"/>
    <xf numFmtId="0" fontId="4" fillId="0" borderId="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24" xfId="0" applyFont="1" applyBorder="1" applyAlignment="1">
      <alignment horizontal="center" vertical="top"/>
    </xf>
    <xf numFmtId="0" fontId="5" fillId="0" borderId="2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top" wrapText="1"/>
    </xf>
    <xf numFmtId="10" fontId="4" fillId="2" borderId="11" xfId="1" applyNumberFormat="1" applyFont="1" applyFill="1" applyBorder="1" applyAlignment="1">
      <alignment horizontal="center" vertical="center"/>
    </xf>
    <xf numFmtId="10" fontId="4" fillId="0" borderId="11" xfId="1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0" fontId="4" fillId="2" borderId="5" xfId="1" applyNumberFormat="1" applyFont="1" applyFill="1" applyBorder="1" applyAlignment="1">
      <alignment horizontal="center" vertical="center"/>
    </xf>
    <xf numFmtId="10" fontId="4" fillId="0" borderId="5" xfId="1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left" indent="4"/>
    </xf>
    <xf numFmtId="0" fontId="6" fillId="0" borderId="0" xfId="0" applyFont="1" applyAlignment="1">
      <alignment horizontal="left"/>
    </xf>
    <xf numFmtId="0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top" indent="4"/>
    </xf>
    <xf numFmtId="0" fontId="4" fillId="0" borderId="0" xfId="0" applyNumberFormat="1" applyFont="1" applyBorder="1" applyAlignment="1">
      <alignment horizontal="center" vertical="top"/>
    </xf>
    <xf numFmtId="0" fontId="5" fillId="0" borderId="2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/>
    </xf>
    <xf numFmtId="10" fontId="5" fillId="0" borderId="8" xfId="0" applyNumberFormat="1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0" xfId="0" applyNumberFormat="1" applyFont="1" applyFill="1" applyBorder="1" applyAlignment="1">
      <alignment horizontal="center"/>
    </xf>
    <xf numFmtId="0" fontId="4" fillId="0" borderId="0" xfId="0" applyNumberFormat="1" applyFont="1" applyBorder="1" applyAlignment="1"/>
    <xf numFmtId="0" fontId="4" fillId="0" borderId="2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 wrapText="1"/>
    </xf>
    <xf numFmtId="10" fontId="4" fillId="0" borderId="5" xfId="1" applyNumberFormat="1" applyFont="1" applyBorder="1" applyAlignment="1">
      <alignment horizontal="center" vertical="center" wrapText="1"/>
    </xf>
    <xf numFmtId="2" fontId="4" fillId="0" borderId="24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top" wrapText="1"/>
    </xf>
    <xf numFmtId="10" fontId="4" fillId="0" borderId="8" xfId="1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5" fontId="4" fillId="2" borderId="5" xfId="1" applyNumberFormat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10" fontId="5" fillId="0" borderId="26" xfId="1" applyNumberFormat="1" applyFont="1" applyBorder="1" applyAlignment="1">
      <alignment horizontal="center" vertical="center" wrapText="1"/>
    </xf>
    <xf numFmtId="166" fontId="5" fillId="0" borderId="27" xfId="0" applyNumberFormat="1" applyFont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center" vertical="center"/>
    </xf>
    <xf numFmtId="165" fontId="4" fillId="2" borderId="5" xfId="1" applyNumberFormat="1" applyFont="1" applyFill="1" applyBorder="1" applyAlignment="1">
      <alignment horizontal="center" vertical="center"/>
    </xf>
    <xf numFmtId="0" fontId="4" fillId="0" borderId="21" xfId="0" applyNumberFormat="1" applyFont="1" applyBorder="1" applyAlignment="1">
      <alignment horizontal="left" vertical="top" wrapText="1"/>
    </xf>
    <xf numFmtId="164" fontId="5" fillId="0" borderId="2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4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7" xfId="0" applyFont="1" applyFill="1" applyBorder="1"/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6" xfId="0" applyFont="1" applyFill="1" applyBorder="1"/>
    <xf numFmtId="0" fontId="0" fillId="0" borderId="0" xfId="0" applyFill="1"/>
    <xf numFmtId="0" fontId="8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5;&#1086;&#1083;&#1100;&#1079;&#1086;&#1074;&#1072;&#1090;&#1077;&#1083;&#1100;/&#1056;&#1072;&#1073;&#1086;&#1095;&#1080;&#1081;%20&#1089;&#1090;&#1086;&#1083;/&#1053;&#1072;&#1076;&#1105;&#1078;&#1085;&#1086;&#1089;&#1090;&#1100;/&#1055;&#1086;&#1082;&#1072;&#1079;&#1072;&#1090;&#1077;&#1083;&#1080;+&#1082;&#1072;&#1095;&#1077;&#1089;&#1090;&#1074;&#1072;+&#1080;+&#1085;&#1072;&#1076;&#1077;&#1078;&#1085;&#1086;&#1089;&#1090;&#1080;+&#1079;&#1072;++2013+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.1 (2013)"/>
      <sheetName val="Форма 1.2 (2013)"/>
      <sheetName val="форма 1.3."/>
      <sheetName val="форма 1.3. (РЭК)"/>
      <sheetName val="форма 6.1 (2013)"/>
      <sheetName val="форма 6.2 (2013)"/>
      <sheetName val="форма 6.3 (2013)"/>
      <sheetName val="форма 6.4."/>
      <sheetName val="форма 7.1"/>
      <sheetName val="план 2012-2014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4">
          <cell r="D24" t="str">
            <v>-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7"/>
  <sheetViews>
    <sheetView workbookViewId="0">
      <selection activeCell="G22" sqref="G22"/>
    </sheetView>
  </sheetViews>
  <sheetFormatPr defaultRowHeight="15" x14ac:dyDescent="0.25"/>
  <cols>
    <col min="1" max="1" width="15.85546875" customWidth="1"/>
    <col min="2" max="2" width="14.28515625" hidden="1" customWidth="1"/>
    <col min="4" max="4" width="20.5703125" customWidth="1"/>
    <col min="5" max="5" width="14" customWidth="1"/>
    <col min="6" max="6" width="18.5703125" customWidth="1"/>
    <col min="7" max="7" width="18.140625" customWidth="1"/>
    <col min="8" max="8" width="13.5703125" customWidth="1"/>
    <col min="9" max="9" width="12.85546875" customWidth="1"/>
    <col min="10" max="10" width="18.85546875" customWidth="1"/>
    <col min="11" max="11" width="24.7109375" hidden="1" customWidth="1"/>
    <col min="12" max="12" width="25" hidden="1" customWidth="1"/>
    <col min="21" max="21" width="18.140625" hidden="1" customWidth="1"/>
    <col min="22" max="22" width="21.42578125" customWidth="1"/>
    <col min="23" max="23" width="22.42578125" hidden="1" customWidth="1"/>
    <col min="24" max="24" width="15" hidden="1" customWidth="1"/>
    <col min="25" max="25" width="11.7109375" hidden="1" customWidth="1"/>
    <col min="26" max="26" width="16.7109375" hidden="1" customWidth="1"/>
    <col min="27" max="27" width="21.7109375" customWidth="1"/>
  </cols>
  <sheetData>
    <row r="1" spans="1:27" x14ac:dyDescent="0.25">
      <c r="A1" t="s">
        <v>374</v>
      </c>
      <c r="B1" t="s">
        <v>0</v>
      </c>
    </row>
    <row r="2" spans="1:27" x14ac:dyDescent="0.25">
      <c r="B2" t="s">
        <v>1</v>
      </c>
    </row>
    <row r="3" spans="1:27" x14ac:dyDescent="0.25">
      <c r="D3" t="s">
        <v>434</v>
      </c>
    </row>
    <row r="5" spans="1:27" ht="15.75" x14ac:dyDescent="0.25">
      <c r="C5" s="16" t="s">
        <v>65</v>
      </c>
    </row>
    <row r="7" spans="1:27" x14ac:dyDescent="0.25">
      <c r="A7" s="6"/>
      <c r="B7" s="7"/>
      <c r="C7" s="7" t="s">
        <v>2</v>
      </c>
      <c r="D7" s="7"/>
      <c r="E7" s="7"/>
      <c r="F7" s="7"/>
      <c r="G7" s="7"/>
      <c r="H7" s="8"/>
      <c r="I7" s="8"/>
      <c r="J7" s="6" t="s">
        <v>97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</row>
    <row r="8" spans="1:27" x14ac:dyDescent="0.25">
      <c r="A8" s="3" t="s">
        <v>3</v>
      </c>
      <c r="B8" s="3" t="s">
        <v>9</v>
      </c>
      <c r="C8" s="3" t="s">
        <v>14</v>
      </c>
      <c r="D8" s="3" t="s">
        <v>19</v>
      </c>
      <c r="E8" s="3" t="s">
        <v>30</v>
      </c>
      <c r="F8" s="3" t="s">
        <v>36</v>
      </c>
      <c r="G8" s="3" t="s">
        <v>36</v>
      </c>
      <c r="H8" s="3" t="s">
        <v>49</v>
      </c>
      <c r="I8" s="27" t="s">
        <v>91</v>
      </c>
      <c r="J8" s="27" t="s">
        <v>98</v>
      </c>
      <c r="K8" s="27" t="s">
        <v>107</v>
      </c>
      <c r="L8" s="27" t="s">
        <v>107</v>
      </c>
      <c r="M8" s="27" t="s">
        <v>115</v>
      </c>
      <c r="N8" s="10"/>
      <c r="O8" s="10"/>
      <c r="P8" s="10"/>
      <c r="Q8" s="10"/>
      <c r="R8" s="10"/>
      <c r="S8" s="10"/>
      <c r="T8" s="10"/>
      <c r="U8" s="11"/>
      <c r="V8" s="2" t="s">
        <v>139</v>
      </c>
      <c r="W8" s="2" t="s">
        <v>150</v>
      </c>
      <c r="X8" s="9" t="s">
        <v>154</v>
      </c>
      <c r="Y8" s="10"/>
      <c r="Z8" s="11"/>
      <c r="AA8" s="27" t="s">
        <v>170</v>
      </c>
    </row>
    <row r="9" spans="1:27" x14ac:dyDescent="0.25">
      <c r="A9" s="3" t="s">
        <v>4</v>
      </c>
      <c r="B9" s="3" t="s">
        <v>10</v>
      </c>
      <c r="C9" s="3" t="s">
        <v>15</v>
      </c>
      <c r="D9" s="3" t="s">
        <v>20</v>
      </c>
      <c r="E9" s="3" t="s">
        <v>31</v>
      </c>
      <c r="F9" s="3" t="s">
        <v>37</v>
      </c>
      <c r="G9" s="3" t="s">
        <v>42</v>
      </c>
      <c r="H9" s="3" t="s">
        <v>50</v>
      </c>
      <c r="I9" s="25" t="s">
        <v>92</v>
      </c>
      <c r="J9" s="25" t="s">
        <v>99</v>
      </c>
      <c r="K9" s="25" t="s">
        <v>108</v>
      </c>
      <c r="L9" s="25" t="s">
        <v>108</v>
      </c>
      <c r="M9" s="33" t="s">
        <v>116</v>
      </c>
      <c r="N9" s="13"/>
      <c r="O9" s="13"/>
      <c r="P9" s="13"/>
      <c r="Q9" s="13"/>
      <c r="R9" s="13"/>
      <c r="S9" s="13"/>
      <c r="T9" s="13"/>
      <c r="U9" s="14"/>
      <c r="V9" s="3" t="s">
        <v>140</v>
      </c>
      <c r="W9" s="3" t="s">
        <v>151</v>
      </c>
      <c r="X9" s="12" t="s">
        <v>155</v>
      </c>
      <c r="Y9" s="13"/>
      <c r="Z9" s="14"/>
      <c r="AA9" s="25" t="s">
        <v>171</v>
      </c>
    </row>
    <row r="10" spans="1:27" x14ac:dyDescent="0.25">
      <c r="A10" s="3" t="s">
        <v>5</v>
      </c>
      <c r="B10" s="3" t="s">
        <v>11</v>
      </c>
      <c r="C10" s="3" t="s">
        <v>16</v>
      </c>
      <c r="D10" s="3" t="s">
        <v>21</v>
      </c>
      <c r="E10" s="3" t="s">
        <v>32</v>
      </c>
      <c r="F10" s="3" t="s">
        <v>38</v>
      </c>
      <c r="G10" s="3" t="s">
        <v>43</v>
      </c>
      <c r="H10" s="3" t="s">
        <v>51</v>
      </c>
      <c r="I10" s="25" t="s">
        <v>4</v>
      </c>
      <c r="J10" s="25" t="s">
        <v>22</v>
      </c>
      <c r="K10" s="25" t="s">
        <v>109</v>
      </c>
      <c r="L10" s="25" t="s">
        <v>109</v>
      </c>
      <c r="M10" s="2"/>
      <c r="N10" s="27" t="s">
        <v>118</v>
      </c>
      <c r="O10" s="10"/>
      <c r="P10" s="11"/>
      <c r="Q10" s="9" t="s">
        <v>124</v>
      </c>
      <c r="R10" s="10"/>
      <c r="S10" s="10"/>
      <c r="T10" s="11"/>
      <c r="U10" s="2" t="s">
        <v>135</v>
      </c>
      <c r="V10" s="3" t="s">
        <v>141</v>
      </c>
      <c r="W10" s="3" t="s">
        <v>152</v>
      </c>
      <c r="X10" s="27" t="s">
        <v>156</v>
      </c>
      <c r="Y10" s="27" t="s">
        <v>162</v>
      </c>
      <c r="Z10" s="27" t="s">
        <v>166</v>
      </c>
      <c r="AA10" s="25" t="s">
        <v>172</v>
      </c>
    </row>
    <row r="11" spans="1:27" x14ac:dyDescent="0.25">
      <c r="A11" s="3" t="s">
        <v>6</v>
      </c>
      <c r="B11" s="3" t="s">
        <v>12</v>
      </c>
      <c r="C11" s="3" t="s">
        <v>17</v>
      </c>
      <c r="D11" s="3" t="s">
        <v>22</v>
      </c>
      <c r="E11" s="3" t="s">
        <v>33</v>
      </c>
      <c r="F11" s="3" t="s">
        <v>39</v>
      </c>
      <c r="G11" s="3" t="s">
        <v>44</v>
      </c>
      <c r="H11" s="3" t="s">
        <v>52</v>
      </c>
      <c r="I11" s="25" t="s">
        <v>5</v>
      </c>
      <c r="J11" s="25" t="s">
        <v>100</v>
      </c>
      <c r="K11" s="25" t="s">
        <v>110</v>
      </c>
      <c r="L11" s="25" t="s">
        <v>110</v>
      </c>
      <c r="M11" s="25" t="s">
        <v>117</v>
      </c>
      <c r="N11" s="25" t="s">
        <v>119</v>
      </c>
      <c r="O11" s="24"/>
      <c r="P11" s="32"/>
      <c r="Q11" s="26" t="s">
        <v>125</v>
      </c>
      <c r="R11" s="24"/>
      <c r="S11" s="24"/>
      <c r="T11" s="32"/>
      <c r="U11" s="3" t="s">
        <v>136</v>
      </c>
      <c r="V11" s="3" t="s">
        <v>142</v>
      </c>
      <c r="W11" s="3" t="s">
        <v>153</v>
      </c>
      <c r="X11" s="25" t="s">
        <v>157</v>
      </c>
      <c r="Y11" s="25" t="s">
        <v>163</v>
      </c>
      <c r="Z11" s="25" t="s">
        <v>167</v>
      </c>
      <c r="AA11" s="25" t="s">
        <v>173</v>
      </c>
    </row>
    <row r="12" spans="1:27" x14ac:dyDescent="0.25">
      <c r="A12" s="3" t="s">
        <v>7</v>
      </c>
      <c r="B12" s="3" t="s">
        <v>13</v>
      </c>
      <c r="C12" s="3" t="s">
        <v>18</v>
      </c>
      <c r="D12" s="3" t="s">
        <v>23</v>
      </c>
      <c r="E12" s="3" t="s">
        <v>34</v>
      </c>
      <c r="F12" s="3" t="s">
        <v>40</v>
      </c>
      <c r="G12" s="3" t="s">
        <v>45</v>
      </c>
      <c r="H12" s="3" t="s">
        <v>53</v>
      </c>
      <c r="I12" s="25" t="s">
        <v>93</v>
      </c>
      <c r="J12" s="25" t="s">
        <v>101</v>
      </c>
      <c r="K12" s="25" t="s">
        <v>111</v>
      </c>
      <c r="L12" s="25" t="s">
        <v>114</v>
      </c>
      <c r="M12" s="3"/>
      <c r="N12" s="33" t="s">
        <v>113</v>
      </c>
      <c r="O12" s="13"/>
      <c r="P12" s="14"/>
      <c r="Q12" s="12" t="s">
        <v>113</v>
      </c>
      <c r="R12" s="13"/>
      <c r="S12" s="13"/>
      <c r="T12" s="14"/>
      <c r="U12" s="3" t="s">
        <v>137</v>
      </c>
      <c r="V12" s="3" t="s">
        <v>143</v>
      </c>
      <c r="W12" s="3" t="s">
        <v>113</v>
      </c>
      <c r="X12" s="25" t="s">
        <v>158</v>
      </c>
      <c r="Y12" s="25" t="s">
        <v>164</v>
      </c>
      <c r="Z12" s="25" t="s">
        <v>168</v>
      </c>
      <c r="AA12" s="25" t="s">
        <v>174</v>
      </c>
    </row>
    <row r="13" spans="1:27" x14ac:dyDescent="0.25">
      <c r="A13" s="3" t="s">
        <v>8</v>
      </c>
      <c r="B13" s="3"/>
      <c r="C13" s="3"/>
      <c r="D13" s="3" t="s">
        <v>24</v>
      </c>
      <c r="E13" s="3" t="s">
        <v>12</v>
      </c>
      <c r="F13" s="3" t="s">
        <v>41</v>
      </c>
      <c r="G13" s="3" t="s">
        <v>46</v>
      </c>
      <c r="H13" s="3"/>
      <c r="I13" s="25" t="s">
        <v>94</v>
      </c>
      <c r="J13" s="25" t="s">
        <v>102</v>
      </c>
      <c r="K13" s="25" t="s">
        <v>112</v>
      </c>
      <c r="L13" s="25" t="s">
        <v>112</v>
      </c>
      <c r="M13" s="3"/>
      <c r="N13" s="27" t="s">
        <v>120</v>
      </c>
      <c r="O13" s="27" t="s">
        <v>122</v>
      </c>
      <c r="P13" s="27" t="s">
        <v>123</v>
      </c>
      <c r="Q13" s="27" t="s">
        <v>126</v>
      </c>
      <c r="R13" s="27" t="s">
        <v>129</v>
      </c>
      <c r="S13" s="27" t="s">
        <v>131</v>
      </c>
      <c r="T13" s="27" t="s">
        <v>133</v>
      </c>
      <c r="U13" s="25" t="s">
        <v>138</v>
      </c>
      <c r="V13" s="25" t="s">
        <v>144</v>
      </c>
      <c r="W13" s="3"/>
      <c r="X13" s="3" t="s">
        <v>159</v>
      </c>
      <c r="Y13" s="25" t="s">
        <v>165</v>
      </c>
      <c r="Z13" s="25" t="s">
        <v>169</v>
      </c>
      <c r="AA13" s="3"/>
    </row>
    <row r="14" spans="1:27" x14ac:dyDescent="0.25">
      <c r="A14" s="3"/>
      <c r="B14" s="3"/>
      <c r="C14" s="3"/>
      <c r="D14" s="3" t="s">
        <v>25</v>
      </c>
      <c r="E14" s="3" t="s">
        <v>13</v>
      </c>
      <c r="F14" s="3"/>
      <c r="G14" s="3" t="s">
        <v>47</v>
      </c>
      <c r="H14" s="3"/>
      <c r="I14" s="25" t="s">
        <v>95</v>
      </c>
      <c r="J14" s="25" t="s">
        <v>103</v>
      </c>
      <c r="K14" s="3" t="s">
        <v>113</v>
      </c>
      <c r="L14" s="3" t="s">
        <v>113</v>
      </c>
      <c r="M14" s="3"/>
      <c r="N14" s="25" t="s">
        <v>121</v>
      </c>
      <c r="O14" s="25" t="s">
        <v>121</v>
      </c>
      <c r="P14" s="25" t="s">
        <v>121</v>
      </c>
      <c r="Q14" s="25" t="s">
        <v>127</v>
      </c>
      <c r="R14" s="25" t="s">
        <v>130</v>
      </c>
      <c r="S14" s="25" t="s">
        <v>132</v>
      </c>
      <c r="T14" s="25" t="s">
        <v>134</v>
      </c>
      <c r="U14" s="3"/>
      <c r="V14" s="25" t="s">
        <v>145</v>
      </c>
      <c r="W14" s="3"/>
      <c r="X14" s="25" t="s">
        <v>160</v>
      </c>
      <c r="Y14" s="3"/>
      <c r="Z14" s="3"/>
      <c r="AA14" s="3"/>
    </row>
    <row r="15" spans="1:27" x14ac:dyDescent="0.25">
      <c r="A15" s="3"/>
      <c r="B15" s="3"/>
      <c r="C15" s="3"/>
      <c r="D15" s="3" t="s">
        <v>26</v>
      </c>
      <c r="E15" s="5" t="s">
        <v>35</v>
      </c>
      <c r="F15" s="3"/>
      <c r="G15" s="3" t="s">
        <v>48</v>
      </c>
      <c r="H15" s="3"/>
      <c r="I15" s="25" t="s">
        <v>96</v>
      </c>
      <c r="J15" s="25" t="s">
        <v>104</v>
      </c>
      <c r="K15" s="3"/>
      <c r="L15" s="3"/>
      <c r="M15" s="3"/>
      <c r="N15" s="3"/>
      <c r="O15" s="3"/>
      <c r="P15" s="3"/>
      <c r="Q15" s="25" t="s">
        <v>128</v>
      </c>
      <c r="R15" s="3"/>
      <c r="S15" s="3"/>
      <c r="T15" s="3"/>
      <c r="U15" s="3"/>
      <c r="V15" s="25" t="s">
        <v>146</v>
      </c>
      <c r="W15" s="3"/>
      <c r="X15" s="25" t="s">
        <v>161</v>
      </c>
      <c r="Y15" s="3"/>
      <c r="Z15" s="3"/>
      <c r="AA15" s="3"/>
    </row>
    <row r="16" spans="1:27" x14ac:dyDescent="0.25">
      <c r="A16" s="3"/>
      <c r="B16" s="3"/>
      <c r="C16" s="3"/>
      <c r="D16" s="3" t="s">
        <v>27</v>
      </c>
      <c r="E16" s="3"/>
      <c r="F16" s="3"/>
      <c r="G16" s="3"/>
      <c r="H16" s="3"/>
      <c r="I16" s="3"/>
      <c r="J16" s="25" t="s">
        <v>105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25" t="s">
        <v>147</v>
      </c>
      <c r="W16" s="3"/>
      <c r="X16" s="3"/>
      <c r="Y16" s="3"/>
      <c r="Z16" s="3"/>
      <c r="AA16" s="3"/>
    </row>
    <row r="17" spans="1:27" x14ac:dyDescent="0.25">
      <c r="A17" s="3"/>
      <c r="B17" s="3"/>
      <c r="C17" s="3"/>
      <c r="D17" s="3" t="s">
        <v>28</v>
      </c>
      <c r="E17" s="3"/>
      <c r="F17" s="3"/>
      <c r="G17" s="3"/>
      <c r="H17" s="3"/>
      <c r="I17" s="3"/>
      <c r="J17" s="25" t="s">
        <v>106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25" t="s">
        <v>148</v>
      </c>
      <c r="W17" s="3"/>
      <c r="X17" s="3"/>
      <c r="Y17" s="3"/>
      <c r="Z17" s="3"/>
      <c r="AA17" s="3"/>
    </row>
    <row r="18" spans="1:27" x14ac:dyDescent="0.25">
      <c r="A18" s="4"/>
      <c r="B18" s="4"/>
      <c r="C18" s="4"/>
      <c r="D18" s="4" t="s">
        <v>29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33" t="s">
        <v>149</v>
      </c>
      <c r="W18" s="4"/>
      <c r="X18" s="4"/>
      <c r="Y18" s="4"/>
      <c r="Z18" s="4"/>
      <c r="AA18" s="4"/>
    </row>
    <row r="19" spans="1:27" x14ac:dyDescent="0.25">
      <c r="A19" s="1">
        <v>1</v>
      </c>
      <c r="B19" s="1">
        <v>2</v>
      </c>
      <c r="C19" s="1">
        <v>3</v>
      </c>
      <c r="D19" s="1">
        <v>4</v>
      </c>
      <c r="E19" s="1">
        <v>5</v>
      </c>
      <c r="F19" s="1">
        <v>6</v>
      </c>
      <c r="G19" s="1">
        <v>7</v>
      </c>
      <c r="H19" s="1">
        <v>8</v>
      </c>
      <c r="I19" s="28">
        <v>9</v>
      </c>
      <c r="J19" s="28">
        <v>10</v>
      </c>
      <c r="K19" s="1">
        <v>11</v>
      </c>
      <c r="L19" s="1">
        <v>12</v>
      </c>
      <c r="M19" s="1">
        <v>13</v>
      </c>
      <c r="N19" s="1">
        <v>14</v>
      </c>
      <c r="O19" s="1">
        <v>15</v>
      </c>
      <c r="P19" s="1">
        <v>16</v>
      </c>
      <c r="Q19" s="1">
        <v>17</v>
      </c>
      <c r="R19" s="1">
        <v>18</v>
      </c>
      <c r="S19" s="1">
        <v>19</v>
      </c>
      <c r="T19" s="1">
        <v>20</v>
      </c>
      <c r="U19" s="1">
        <v>21</v>
      </c>
      <c r="V19" s="1">
        <v>22</v>
      </c>
      <c r="W19" s="1">
        <v>23</v>
      </c>
      <c r="X19" s="28">
        <v>24</v>
      </c>
      <c r="Y19" s="1">
        <v>25</v>
      </c>
      <c r="Z19" s="1">
        <v>26</v>
      </c>
      <c r="AA19" s="1">
        <v>27</v>
      </c>
    </row>
    <row r="20" spans="1:27" s="104" customFormat="1" x14ac:dyDescent="0.25">
      <c r="A20" s="1">
        <v>1</v>
      </c>
      <c r="B20" s="1"/>
      <c r="C20" s="1" t="s">
        <v>244</v>
      </c>
      <c r="D20" s="1" t="s">
        <v>322</v>
      </c>
      <c r="E20" s="1">
        <v>6</v>
      </c>
      <c r="F20" s="116" t="s">
        <v>450</v>
      </c>
      <c r="G20" s="116" t="s">
        <v>462</v>
      </c>
      <c r="H20" s="1" t="s">
        <v>61</v>
      </c>
      <c r="I20" s="28">
        <v>10</v>
      </c>
      <c r="J20" s="28" t="s">
        <v>244</v>
      </c>
      <c r="K20" s="1"/>
      <c r="L20" s="1"/>
      <c r="M20" s="1">
        <f>P20+O20</f>
        <v>8</v>
      </c>
      <c r="N20" s="1"/>
      <c r="O20" s="1"/>
      <c r="P20" s="28">
        <v>8</v>
      </c>
      <c r="Q20" s="1"/>
      <c r="R20" s="1"/>
      <c r="S20" s="1"/>
      <c r="T20" s="1">
        <f>M20</f>
        <v>8</v>
      </c>
      <c r="U20" s="1"/>
      <c r="V20" s="1">
        <v>476.5</v>
      </c>
      <c r="W20" s="1"/>
      <c r="X20" s="28"/>
      <c r="Y20" s="1"/>
      <c r="Z20" s="1"/>
      <c r="AA20" s="1">
        <v>0</v>
      </c>
    </row>
    <row r="21" spans="1:27" s="104" customFormat="1" x14ac:dyDescent="0.25">
      <c r="A21" s="1">
        <v>2</v>
      </c>
      <c r="B21" s="1"/>
      <c r="C21" s="1" t="s">
        <v>244</v>
      </c>
      <c r="D21" s="1" t="s">
        <v>246</v>
      </c>
      <c r="E21" s="1">
        <v>6</v>
      </c>
      <c r="F21" s="116" t="s">
        <v>451</v>
      </c>
      <c r="G21" s="116" t="s">
        <v>463</v>
      </c>
      <c r="H21" s="1" t="s">
        <v>61</v>
      </c>
      <c r="I21" s="28">
        <v>10</v>
      </c>
      <c r="J21" s="28" t="s">
        <v>244</v>
      </c>
      <c r="K21" s="1"/>
      <c r="L21" s="1"/>
      <c r="M21" s="1">
        <f t="shared" ref="M21:M31" si="0">P21+O21</f>
        <v>8</v>
      </c>
      <c r="N21" s="1"/>
      <c r="O21" s="1">
        <v>1</v>
      </c>
      <c r="P21" s="28">
        <v>7</v>
      </c>
      <c r="Q21" s="1"/>
      <c r="R21" s="1"/>
      <c r="S21" s="1"/>
      <c r="T21" s="1">
        <f t="shared" ref="T21:T31" si="1">M21</f>
        <v>8</v>
      </c>
      <c r="U21" s="1"/>
      <c r="V21" s="1">
        <v>560</v>
      </c>
      <c r="W21" s="1"/>
      <c r="X21" s="28"/>
      <c r="Y21" s="1"/>
      <c r="Z21" s="1"/>
      <c r="AA21" s="1">
        <v>0</v>
      </c>
    </row>
    <row r="22" spans="1:27" s="104" customFormat="1" x14ac:dyDescent="0.25">
      <c r="A22" s="1">
        <v>3</v>
      </c>
      <c r="B22" s="1"/>
      <c r="C22" s="1" t="s">
        <v>244</v>
      </c>
      <c r="D22" s="1" t="s">
        <v>247</v>
      </c>
      <c r="E22" s="1">
        <v>6</v>
      </c>
      <c r="F22" s="116" t="s">
        <v>452</v>
      </c>
      <c r="G22" s="116" t="s">
        <v>464</v>
      </c>
      <c r="H22" s="1" t="s">
        <v>61</v>
      </c>
      <c r="I22" s="28">
        <v>7</v>
      </c>
      <c r="J22" s="28" t="s">
        <v>244</v>
      </c>
      <c r="K22" s="1"/>
      <c r="L22" s="1"/>
      <c r="M22" s="1">
        <f t="shared" si="0"/>
        <v>3</v>
      </c>
      <c r="N22" s="1"/>
      <c r="O22" s="1">
        <v>3</v>
      </c>
      <c r="P22" s="28"/>
      <c r="Q22" s="1"/>
      <c r="R22" s="1"/>
      <c r="S22" s="1"/>
      <c r="T22" s="1">
        <f t="shared" si="1"/>
        <v>3</v>
      </c>
      <c r="U22" s="1"/>
      <c r="V22" s="1">
        <v>383</v>
      </c>
      <c r="W22" s="1"/>
      <c r="X22" s="28"/>
      <c r="Y22" s="1"/>
      <c r="Z22" s="1"/>
      <c r="AA22" s="1">
        <v>0</v>
      </c>
    </row>
    <row r="23" spans="1:27" s="104" customFormat="1" x14ac:dyDescent="0.25">
      <c r="A23" s="1">
        <v>4</v>
      </c>
      <c r="B23" s="1"/>
      <c r="C23" s="1" t="s">
        <v>244</v>
      </c>
      <c r="D23" s="1" t="s">
        <v>249</v>
      </c>
      <c r="E23" s="1">
        <v>6</v>
      </c>
      <c r="F23" s="116" t="s">
        <v>453</v>
      </c>
      <c r="G23" s="116" t="s">
        <v>465</v>
      </c>
      <c r="H23" s="1" t="s">
        <v>61</v>
      </c>
      <c r="I23" s="1">
        <v>7</v>
      </c>
      <c r="J23" s="1" t="s">
        <v>244</v>
      </c>
      <c r="K23" s="1"/>
      <c r="L23" s="1"/>
      <c r="M23" s="1">
        <f t="shared" si="0"/>
        <v>13</v>
      </c>
      <c r="N23" s="1"/>
      <c r="O23" s="1"/>
      <c r="P23" s="28">
        <v>13</v>
      </c>
      <c r="Q23" s="1"/>
      <c r="R23" s="1"/>
      <c r="S23" s="1"/>
      <c r="T23" s="1">
        <f t="shared" si="1"/>
        <v>13</v>
      </c>
      <c r="U23" s="1"/>
      <c r="V23" s="1">
        <v>626</v>
      </c>
      <c r="W23" s="1"/>
      <c r="X23" s="1"/>
      <c r="Y23" s="1"/>
      <c r="Z23" s="1"/>
      <c r="AA23" s="1">
        <v>0</v>
      </c>
    </row>
    <row r="24" spans="1:27" s="104" customFormat="1" x14ac:dyDescent="0.25">
      <c r="A24" s="1">
        <v>5</v>
      </c>
      <c r="B24" s="1"/>
      <c r="C24" s="1" t="s">
        <v>244</v>
      </c>
      <c r="D24" s="1" t="s">
        <v>248</v>
      </c>
      <c r="E24" s="1">
        <v>6</v>
      </c>
      <c r="F24" s="116" t="s">
        <v>454</v>
      </c>
      <c r="G24" s="116" t="s">
        <v>466</v>
      </c>
      <c r="H24" s="1" t="s">
        <v>61</v>
      </c>
      <c r="I24" s="1">
        <v>10</v>
      </c>
      <c r="J24" s="1" t="s">
        <v>244</v>
      </c>
      <c r="K24" s="1"/>
      <c r="L24" s="1"/>
      <c r="M24" s="1">
        <f t="shared" si="0"/>
        <v>8</v>
      </c>
      <c r="N24" s="1"/>
      <c r="O24" s="1"/>
      <c r="P24" s="28">
        <v>8</v>
      </c>
      <c r="Q24" s="1"/>
      <c r="R24" s="1"/>
      <c r="S24" s="1"/>
      <c r="T24" s="1">
        <f t="shared" si="1"/>
        <v>8</v>
      </c>
      <c r="U24" s="1"/>
      <c r="V24" s="1">
        <v>502</v>
      </c>
      <c r="W24" s="1"/>
      <c r="X24" s="1"/>
      <c r="Y24" s="1"/>
      <c r="Z24" s="1"/>
      <c r="AA24" s="1">
        <v>0</v>
      </c>
    </row>
    <row r="25" spans="1:27" s="104" customFormat="1" x14ac:dyDescent="0.25">
      <c r="A25" s="1">
        <v>6</v>
      </c>
      <c r="B25" s="1"/>
      <c r="C25" s="1" t="s">
        <v>244</v>
      </c>
      <c r="D25" s="1" t="s">
        <v>250</v>
      </c>
      <c r="E25" s="1">
        <v>6</v>
      </c>
      <c r="F25" s="116" t="s">
        <v>455</v>
      </c>
      <c r="G25" s="116" t="s">
        <v>467</v>
      </c>
      <c r="H25" s="1" t="s">
        <v>61</v>
      </c>
      <c r="I25" s="1">
        <v>10</v>
      </c>
      <c r="J25" s="1" t="s">
        <v>244</v>
      </c>
      <c r="K25" s="1"/>
      <c r="L25" s="1"/>
      <c r="M25" s="1">
        <f t="shared" si="0"/>
        <v>6</v>
      </c>
      <c r="N25" s="1"/>
      <c r="O25" s="1"/>
      <c r="P25" s="28">
        <v>6</v>
      </c>
      <c r="Q25" s="1"/>
      <c r="R25" s="1"/>
      <c r="S25" s="1"/>
      <c r="T25" s="1">
        <f t="shared" si="1"/>
        <v>6</v>
      </c>
      <c r="U25" s="1"/>
      <c r="V25" s="1">
        <v>389</v>
      </c>
      <c r="W25" s="1"/>
      <c r="X25" s="1"/>
      <c r="Y25" s="1"/>
      <c r="Z25" s="1"/>
      <c r="AA25" s="1">
        <v>0</v>
      </c>
    </row>
    <row r="26" spans="1:27" s="104" customFormat="1" x14ac:dyDescent="0.25">
      <c r="A26" s="1">
        <v>7</v>
      </c>
      <c r="B26" s="109"/>
      <c r="C26" s="1" t="s">
        <v>244</v>
      </c>
      <c r="D26" s="1" t="s">
        <v>446</v>
      </c>
      <c r="E26" s="1">
        <v>6</v>
      </c>
      <c r="F26" s="116" t="s">
        <v>456</v>
      </c>
      <c r="G26" s="116" t="s">
        <v>468</v>
      </c>
      <c r="H26" s="1" t="s">
        <v>61</v>
      </c>
      <c r="I26" s="1">
        <v>10</v>
      </c>
      <c r="J26" s="1" t="s">
        <v>244</v>
      </c>
      <c r="K26" s="1"/>
      <c r="L26" s="1"/>
      <c r="M26" s="1">
        <f t="shared" si="0"/>
        <v>6</v>
      </c>
      <c r="N26" s="1"/>
      <c r="O26" s="1"/>
      <c r="P26" s="28">
        <v>6</v>
      </c>
      <c r="Q26" s="1"/>
      <c r="R26" s="1"/>
      <c r="S26" s="1"/>
      <c r="T26" s="1">
        <f t="shared" si="1"/>
        <v>6</v>
      </c>
      <c r="U26" s="1"/>
      <c r="V26" s="1">
        <v>234</v>
      </c>
      <c r="W26" s="1"/>
      <c r="X26" s="1"/>
      <c r="Y26" s="1"/>
      <c r="Z26" s="1"/>
      <c r="AA26" s="1">
        <v>0</v>
      </c>
    </row>
    <row r="27" spans="1:27" s="104" customFormat="1" x14ac:dyDescent="0.25">
      <c r="A27" s="1">
        <v>8</v>
      </c>
      <c r="B27" s="109"/>
      <c r="C27" s="1" t="s">
        <v>244</v>
      </c>
      <c r="D27" s="1" t="s">
        <v>294</v>
      </c>
      <c r="E27" s="1">
        <v>6</v>
      </c>
      <c r="F27" s="116" t="s">
        <v>457</v>
      </c>
      <c r="G27" s="116" t="s">
        <v>469</v>
      </c>
      <c r="H27" s="1" t="s">
        <v>61</v>
      </c>
      <c r="I27" s="1">
        <v>7</v>
      </c>
      <c r="J27" s="1" t="s">
        <v>244</v>
      </c>
      <c r="K27" s="1"/>
      <c r="L27" s="1"/>
      <c r="M27" s="1">
        <f t="shared" si="0"/>
        <v>8</v>
      </c>
      <c r="N27" s="1"/>
      <c r="O27" s="1">
        <v>1</v>
      </c>
      <c r="P27" s="28">
        <v>7</v>
      </c>
      <c r="Q27" s="1"/>
      <c r="R27" s="1"/>
      <c r="S27" s="1"/>
      <c r="T27" s="1">
        <f t="shared" si="1"/>
        <v>8</v>
      </c>
      <c r="U27" s="1"/>
      <c r="V27" s="1">
        <v>541</v>
      </c>
      <c r="W27" s="1"/>
      <c r="X27" s="1"/>
      <c r="Y27" s="1"/>
      <c r="Z27" s="1"/>
      <c r="AA27" s="1">
        <v>0</v>
      </c>
    </row>
    <row r="28" spans="1:27" s="104" customFormat="1" x14ac:dyDescent="0.25">
      <c r="A28" s="1">
        <v>9</v>
      </c>
      <c r="B28" s="109"/>
      <c r="C28" s="1" t="s">
        <v>244</v>
      </c>
      <c r="D28" s="1" t="s">
        <v>246</v>
      </c>
      <c r="E28" s="1">
        <v>6</v>
      </c>
      <c r="F28" s="116" t="s">
        <v>458</v>
      </c>
      <c r="G28" s="116" t="s">
        <v>470</v>
      </c>
      <c r="H28" s="1" t="s">
        <v>61</v>
      </c>
      <c r="I28" s="1">
        <v>7</v>
      </c>
      <c r="J28" s="1" t="s">
        <v>244</v>
      </c>
      <c r="K28" s="1"/>
      <c r="L28" s="1"/>
      <c r="M28" s="1">
        <f t="shared" si="0"/>
        <v>2</v>
      </c>
      <c r="N28" s="1"/>
      <c r="O28" s="1"/>
      <c r="P28" s="28">
        <v>2</v>
      </c>
      <c r="Q28" s="1"/>
      <c r="R28" s="1"/>
      <c r="S28" s="1"/>
      <c r="T28" s="1">
        <f t="shared" si="1"/>
        <v>2</v>
      </c>
      <c r="U28" s="1"/>
      <c r="V28" s="1">
        <v>330</v>
      </c>
      <c r="W28" s="1"/>
      <c r="X28" s="1"/>
      <c r="Y28" s="1"/>
      <c r="Z28" s="1"/>
      <c r="AA28" s="1">
        <v>0</v>
      </c>
    </row>
    <row r="29" spans="1:27" s="104" customFormat="1" x14ac:dyDescent="0.25">
      <c r="A29" s="1">
        <v>10</v>
      </c>
      <c r="B29" s="109"/>
      <c r="C29" s="1" t="s">
        <v>244</v>
      </c>
      <c r="D29" s="1" t="s">
        <v>447</v>
      </c>
      <c r="E29" s="1">
        <v>6</v>
      </c>
      <c r="F29" s="116" t="s">
        <v>459</v>
      </c>
      <c r="G29" s="116" t="s">
        <v>471</v>
      </c>
      <c r="H29" s="1" t="s">
        <v>61</v>
      </c>
      <c r="I29" s="1">
        <v>10</v>
      </c>
      <c r="J29" s="1" t="s">
        <v>244</v>
      </c>
      <c r="K29" s="1"/>
      <c r="L29" s="1"/>
      <c r="M29" s="1">
        <f t="shared" si="0"/>
        <v>5</v>
      </c>
      <c r="N29" s="1"/>
      <c r="O29" s="1">
        <v>1</v>
      </c>
      <c r="P29" s="28">
        <v>4</v>
      </c>
      <c r="Q29" s="1"/>
      <c r="R29" s="1"/>
      <c r="S29" s="1"/>
      <c r="T29" s="1">
        <f t="shared" si="1"/>
        <v>5</v>
      </c>
      <c r="U29" s="1"/>
      <c r="V29" s="1">
        <v>625</v>
      </c>
      <c r="W29" s="1"/>
      <c r="X29" s="1"/>
      <c r="Y29" s="1"/>
      <c r="Z29" s="1"/>
      <c r="AA29" s="1">
        <v>0</v>
      </c>
    </row>
    <row r="30" spans="1:27" s="104" customFormat="1" x14ac:dyDescent="0.25">
      <c r="A30" s="1">
        <v>11</v>
      </c>
      <c r="B30" s="109"/>
      <c r="C30" s="1" t="s">
        <v>244</v>
      </c>
      <c r="D30" s="1" t="s">
        <v>448</v>
      </c>
      <c r="E30" s="1">
        <v>6</v>
      </c>
      <c r="F30" s="116" t="s">
        <v>460</v>
      </c>
      <c r="G30" s="116" t="s">
        <v>472</v>
      </c>
      <c r="H30" s="1" t="s">
        <v>61</v>
      </c>
      <c r="I30" s="1">
        <v>10</v>
      </c>
      <c r="J30" s="1" t="s">
        <v>244</v>
      </c>
      <c r="K30" s="1"/>
      <c r="L30" s="1"/>
      <c r="M30" s="1">
        <f t="shared" si="0"/>
        <v>6</v>
      </c>
      <c r="N30" s="1"/>
      <c r="O30" s="1"/>
      <c r="P30" s="28">
        <v>6</v>
      </c>
      <c r="Q30" s="1"/>
      <c r="R30" s="1"/>
      <c r="S30" s="1"/>
      <c r="T30" s="1">
        <f t="shared" si="1"/>
        <v>6</v>
      </c>
      <c r="U30" s="1"/>
      <c r="V30" s="1">
        <v>639</v>
      </c>
      <c r="W30" s="1"/>
      <c r="X30" s="1"/>
      <c r="Y30" s="1"/>
      <c r="Z30" s="1"/>
      <c r="AA30" s="1">
        <v>0</v>
      </c>
    </row>
    <row r="31" spans="1:27" s="104" customFormat="1" x14ac:dyDescent="0.25">
      <c r="A31" s="1">
        <v>12</v>
      </c>
      <c r="B31" s="109"/>
      <c r="C31" s="1" t="s">
        <v>244</v>
      </c>
      <c r="D31" s="1" t="s">
        <v>300</v>
      </c>
      <c r="E31" s="1">
        <v>6</v>
      </c>
      <c r="F31" s="116" t="s">
        <v>461</v>
      </c>
      <c r="G31" s="116" t="s">
        <v>473</v>
      </c>
      <c r="H31" s="1" t="s">
        <v>61</v>
      </c>
      <c r="I31" s="1">
        <v>5</v>
      </c>
      <c r="J31" s="1" t="s">
        <v>244</v>
      </c>
      <c r="K31" s="1"/>
      <c r="L31" s="1"/>
      <c r="M31" s="1">
        <f t="shared" si="0"/>
        <v>7</v>
      </c>
      <c r="N31" s="1"/>
      <c r="O31" s="1"/>
      <c r="P31" s="28">
        <v>7</v>
      </c>
      <c r="Q31" s="1"/>
      <c r="R31" s="1"/>
      <c r="S31" s="1"/>
      <c r="T31" s="1">
        <f t="shared" si="1"/>
        <v>7</v>
      </c>
      <c r="U31" s="1"/>
      <c r="V31" s="1">
        <v>457</v>
      </c>
      <c r="W31" s="1"/>
      <c r="X31" s="1"/>
      <c r="Y31" s="1"/>
      <c r="Z31" s="1"/>
      <c r="AA31" s="1">
        <v>0</v>
      </c>
    </row>
    <row r="32" spans="1:27" ht="15.75" x14ac:dyDescent="0.25">
      <c r="A32" s="113" t="s">
        <v>54</v>
      </c>
      <c r="B32" s="114"/>
      <c r="C32" s="114"/>
      <c r="D32" s="114"/>
      <c r="E32" s="114"/>
      <c r="F32" s="114"/>
      <c r="G32" s="111"/>
      <c r="H32" s="112" t="s">
        <v>60</v>
      </c>
      <c r="I32" s="110"/>
      <c r="J32" s="110"/>
      <c r="K32" s="110"/>
      <c r="L32" s="110"/>
      <c r="M32" s="110">
        <f>SUM(M20:M31)</f>
        <v>80</v>
      </c>
      <c r="N32" s="110">
        <f t="shared" ref="N32:T32" si="2">SUM(N20:N31)</f>
        <v>0</v>
      </c>
      <c r="O32" s="110">
        <f t="shared" si="2"/>
        <v>6</v>
      </c>
      <c r="P32" s="110">
        <f t="shared" si="2"/>
        <v>74</v>
      </c>
      <c r="Q32" s="110">
        <f t="shared" si="2"/>
        <v>0</v>
      </c>
      <c r="R32" s="110">
        <f t="shared" si="2"/>
        <v>0</v>
      </c>
      <c r="S32" s="110">
        <f t="shared" si="2"/>
        <v>0</v>
      </c>
      <c r="T32" s="110">
        <f t="shared" si="2"/>
        <v>80</v>
      </c>
      <c r="U32" s="110"/>
      <c r="V32" s="110"/>
      <c r="W32" s="110"/>
      <c r="X32" s="110"/>
      <c r="Y32" s="110"/>
      <c r="Z32" s="110"/>
      <c r="AA32" s="110" t="s">
        <v>175</v>
      </c>
    </row>
    <row r="33" spans="1:27" ht="15.75" x14ac:dyDescent="0.25">
      <c r="A33" s="17" t="s">
        <v>55</v>
      </c>
      <c r="B33" s="18"/>
      <c r="C33" s="18"/>
      <c r="D33" s="18"/>
      <c r="E33" s="18"/>
      <c r="F33" s="18"/>
      <c r="G33" s="19"/>
      <c r="H33" s="29" t="s">
        <v>61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>
        <v>0</v>
      </c>
    </row>
    <row r="34" spans="1:27" ht="15.75" x14ac:dyDescent="0.25">
      <c r="A34" s="17" t="s">
        <v>56</v>
      </c>
      <c r="B34" s="18"/>
      <c r="C34" s="18"/>
      <c r="D34" s="18"/>
      <c r="E34" s="18"/>
      <c r="F34" s="18"/>
      <c r="G34" s="19"/>
      <c r="H34" s="29" t="s">
        <v>62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>
        <v>0</v>
      </c>
    </row>
    <row r="35" spans="1:27" ht="15.75" x14ac:dyDescent="0.25">
      <c r="A35" s="17" t="s">
        <v>57</v>
      </c>
      <c r="B35" s="18"/>
      <c r="C35" s="18"/>
      <c r="D35" s="18"/>
      <c r="E35" s="18"/>
      <c r="F35" s="18"/>
      <c r="G35" s="19"/>
      <c r="H35" s="30" t="s">
        <v>63</v>
      </c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 t="s">
        <v>175</v>
      </c>
    </row>
    <row r="36" spans="1:27" ht="15.75" x14ac:dyDescent="0.25">
      <c r="A36" s="20" t="s">
        <v>58</v>
      </c>
      <c r="B36" s="21"/>
      <c r="C36" s="21"/>
      <c r="D36" s="21"/>
      <c r="E36" s="21"/>
      <c r="F36" s="21"/>
      <c r="G36" s="21"/>
      <c r="H36" s="30" t="s">
        <v>64</v>
      </c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>
        <v>1</v>
      </c>
    </row>
    <row r="37" spans="1:27" ht="15.75" x14ac:dyDescent="0.25">
      <c r="A37" s="22" t="s">
        <v>59</v>
      </c>
      <c r="B37" s="23"/>
      <c r="C37" s="23"/>
      <c r="D37" s="23"/>
      <c r="E37" s="23"/>
      <c r="F37" s="23"/>
      <c r="G37" s="23"/>
      <c r="H37" s="31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</sheetData>
  <pageMargins left="0.70866141732283472" right="0.70866141732283472" top="0.74803149606299213" bottom="0.74803149606299213" header="0.31496062992125984" footer="0.31496062992125984"/>
  <pageSetup paperSize="9" scale="50" fitToHeight="4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workbookViewId="0">
      <selection activeCell="G9" sqref="G9"/>
    </sheetView>
  </sheetViews>
  <sheetFormatPr defaultRowHeight="15" x14ac:dyDescent="0.25"/>
  <cols>
    <col min="1" max="1" width="19.85546875" customWidth="1"/>
    <col min="2" max="2" width="21" customWidth="1"/>
    <col min="3" max="3" width="29.140625" customWidth="1"/>
    <col min="6" max="6" width="47.5703125" customWidth="1"/>
  </cols>
  <sheetData>
    <row r="2" spans="1:7" x14ac:dyDescent="0.25">
      <c r="B2" t="s">
        <v>417</v>
      </c>
      <c r="F2" t="s">
        <v>449</v>
      </c>
    </row>
    <row r="3" spans="1:7" x14ac:dyDescent="0.25">
      <c r="B3" t="s">
        <v>418</v>
      </c>
      <c r="F3" t="s">
        <v>428</v>
      </c>
    </row>
    <row r="4" spans="1:7" x14ac:dyDescent="0.25">
      <c r="B4" t="s">
        <v>438</v>
      </c>
    </row>
    <row r="5" spans="1:7" x14ac:dyDescent="0.25">
      <c r="F5" t="s">
        <v>252</v>
      </c>
    </row>
    <row r="6" spans="1:7" x14ac:dyDescent="0.25">
      <c r="B6" t="s">
        <v>252</v>
      </c>
    </row>
    <row r="8" spans="1:7" x14ac:dyDescent="0.25">
      <c r="A8" s="2" t="s">
        <v>419</v>
      </c>
      <c r="B8" s="2" t="s">
        <v>422</v>
      </c>
      <c r="C8" s="2" t="s">
        <v>424</v>
      </c>
      <c r="F8" s="2" t="s">
        <v>439</v>
      </c>
      <c r="G8" s="15">
        <v>130</v>
      </c>
    </row>
    <row r="9" spans="1:7" x14ac:dyDescent="0.25">
      <c r="A9" s="3" t="s">
        <v>420</v>
      </c>
      <c r="B9" s="3" t="s">
        <v>423</v>
      </c>
      <c r="C9" s="3" t="s">
        <v>425</v>
      </c>
      <c r="F9" s="4" t="s">
        <v>429</v>
      </c>
      <c r="G9" s="106"/>
    </row>
    <row r="10" spans="1:7" x14ac:dyDescent="0.25">
      <c r="A10" s="3" t="s">
        <v>421</v>
      </c>
      <c r="B10" s="3"/>
      <c r="C10" s="3" t="s">
        <v>426</v>
      </c>
      <c r="F10" s="2" t="s">
        <v>430</v>
      </c>
      <c r="G10" s="15">
        <v>0</v>
      </c>
    </row>
    <row r="11" spans="1:7" x14ac:dyDescent="0.25">
      <c r="A11" s="3"/>
      <c r="B11" s="3"/>
      <c r="C11" s="3" t="s">
        <v>427</v>
      </c>
      <c r="F11" s="3" t="s">
        <v>431</v>
      </c>
      <c r="G11" s="106"/>
    </row>
    <row r="12" spans="1:7" x14ac:dyDescent="0.25">
      <c r="A12" s="4"/>
      <c r="B12" s="4"/>
      <c r="C12" s="106" t="s">
        <v>255</v>
      </c>
      <c r="F12" s="2" t="s">
        <v>432</v>
      </c>
      <c r="G12" s="15">
        <v>0</v>
      </c>
    </row>
    <row r="13" spans="1:7" s="104" customFormat="1" x14ac:dyDescent="0.25">
      <c r="A13" s="1">
        <v>1</v>
      </c>
      <c r="B13" s="1">
        <v>2</v>
      </c>
      <c r="C13" s="1">
        <v>3</v>
      </c>
      <c r="F13" s="5" t="s">
        <v>428</v>
      </c>
      <c r="G13" s="5"/>
    </row>
    <row r="14" spans="1:7" x14ac:dyDescent="0.25">
      <c r="A14" s="1">
        <v>1</v>
      </c>
      <c r="B14" s="1"/>
      <c r="C14" s="1">
        <v>129</v>
      </c>
      <c r="F14" s="33" t="s">
        <v>433</v>
      </c>
      <c r="G14" s="106"/>
    </row>
    <row r="15" spans="1:7" x14ac:dyDescent="0.25">
      <c r="A15" s="1">
        <v>2</v>
      </c>
      <c r="B15" s="1"/>
      <c r="C15" s="1">
        <v>129</v>
      </c>
    </row>
    <row r="16" spans="1:7" x14ac:dyDescent="0.25">
      <c r="A16" s="1">
        <v>3</v>
      </c>
      <c r="B16" s="1"/>
      <c r="C16" s="1">
        <v>129</v>
      </c>
    </row>
    <row r="17" spans="1:3" x14ac:dyDescent="0.25">
      <c r="A17" s="1">
        <v>4</v>
      </c>
      <c r="B17" s="1"/>
      <c r="C17" s="1">
        <v>129</v>
      </c>
    </row>
    <row r="18" spans="1:3" x14ac:dyDescent="0.25">
      <c r="A18" s="1">
        <v>5</v>
      </c>
      <c r="B18" s="1"/>
      <c r="C18" s="1">
        <v>129</v>
      </c>
    </row>
    <row r="19" spans="1:3" x14ac:dyDescent="0.25">
      <c r="A19" s="1">
        <v>6</v>
      </c>
      <c r="B19" s="1"/>
      <c r="C19" s="1">
        <v>129</v>
      </c>
    </row>
    <row r="20" spans="1:3" x14ac:dyDescent="0.25">
      <c r="A20" s="1">
        <v>7</v>
      </c>
      <c r="B20" s="1"/>
      <c r="C20" s="1">
        <v>129</v>
      </c>
    </row>
    <row r="21" spans="1:3" x14ac:dyDescent="0.25">
      <c r="A21" s="1">
        <v>8</v>
      </c>
      <c r="B21" s="1"/>
      <c r="C21" s="1">
        <v>130</v>
      </c>
    </row>
    <row r="22" spans="1:3" x14ac:dyDescent="0.25">
      <c r="A22" s="1">
        <v>9</v>
      </c>
      <c r="B22" s="1"/>
      <c r="C22" s="1">
        <v>130</v>
      </c>
    </row>
    <row r="23" spans="1:3" x14ac:dyDescent="0.25">
      <c r="A23" s="1">
        <v>10</v>
      </c>
      <c r="B23" s="1"/>
      <c r="C23" s="1">
        <v>130</v>
      </c>
    </row>
    <row r="24" spans="1:3" x14ac:dyDescent="0.25">
      <c r="A24" s="1">
        <v>11</v>
      </c>
      <c r="B24" s="1"/>
      <c r="C24" s="1">
        <v>130</v>
      </c>
    </row>
    <row r="25" spans="1:3" x14ac:dyDescent="0.25">
      <c r="A25" s="1">
        <v>12</v>
      </c>
      <c r="B25" s="1"/>
      <c r="C25" s="1">
        <v>130</v>
      </c>
    </row>
    <row r="27" spans="1:3" x14ac:dyDescent="0.25">
      <c r="A27" t="s">
        <v>440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9"/>
  <sheetViews>
    <sheetView topLeftCell="A7" workbookViewId="0">
      <selection activeCell="C83" sqref="C83"/>
    </sheetView>
  </sheetViews>
  <sheetFormatPr defaultRowHeight="15" x14ac:dyDescent="0.25"/>
  <cols>
    <col min="1" max="1" width="5" customWidth="1"/>
    <col min="2" max="2" width="15.140625" hidden="1" customWidth="1"/>
    <col min="3" max="3" width="18.42578125" customWidth="1"/>
    <col min="6" max="6" width="19.140625" customWidth="1"/>
    <col min="7" max="7" width="12" customWidth="1"/>
    <col min="8" max="8" width="17.42578125" customWidth="1"/>
    <col min="9" max="9" width="12.42578125" customWidth="1"/>
  </cols>
  <sheetData>
    <row r="1" spans="1:17" x14ac:dyDescent="0.25">
      <c r="B1" t="s">
        <v>375</v>
      </c>
      <c r="C1" t="s">
        <v>66</v>
      </c>
    </row>
    <row r="2" spans="1:17" x14ac:dyDescent="0.25">
      <c r="C2" t="s">
        <v>67</v>
      </c>
    </row>
    <row r="3" spans="1:17" x14ac:dyDescent="0.25">
      <c r="C3" t="s">
        <v>434</v>
      </c>
    </row>
    <row r="5" spans="1:17" x14ac:dyDescent="0.25">
      <c r="C5" t="s">
        <v>68</v>
      </c>
    </row>
    <row r="7" spans="1:17" x14ac:dyDescent="0.25">
      <c r="A7" s="2" t="s">
        <v>69</v>
      </c>
      <c r="B7" s="2" t="s">
        <v>9</v>
      </c>
      <c r="C7" s="9" t="s">
        <v>9</v>
      </c>
      <c r="D7" s="9" t="s">
        <v>19</v>
      </c>
      <c r="E7" s="11"/>
      <c r="F7" s="38" t="s">
        <v>89</v>
      </c>
      <c r="G7" s="37"/>
      <c r="H7" s="35" t="s">
        <v>178</v>
      </c>
      <c r="I7" s="11"/>
      <c r="J7" s="27" t="s">
        <v>115</v>
      </c>
      <c r="K7" s="10"/>
      <c r="L7" s="10"/>
      <c r="M7" s="10"/>
      <c r="N7" s="10"/>
      <c r="O7" s="10"/>
      <c r="P7" s="10"/>
      <c r="Q7" s="11"/>
    </row>
    <row r="8" spans="1:17" x14ac:dyDescent="0.25">
      <c r="A8" s="3" t="s">
        <v>70</v>
      </c>
      <c r="B8" s="3" t="s">
        <v>10</v>
      </c>
      <c r="C8" s="34" t="s">
        <v>71</v>
      </c>
      <c r="D8" s="34" t="s">
        <v>20</v>
      </c>
      <c r="E8" s="32"/>
      <c r="F8" s="117" t="s">
        <v>90</v>
      </c>
      <c r="G8" s="118"/>
      <c r="H8" s="36" t="s">
        <v>176</v>
      </c>
      <c r="I8" s="14"/>
      <c r="J8" s="33" t="s">
        <v>293</v>
      </c>
      <c r="K8" s="13"/>
      <c r="L8" s="13"/>
      <c r="M8" s="13"/>
      <c r="N8" s="13"/>
      <c r="O8" s="13"/>
      <c r="P8" s="13"/>
      <c r="Q8" s="14"/>
    </row>
    <row r="9" spans="1:17" x14ac:dyDescent="0.25">
      <c r="A9" s="3"/>
      <c r="B9" s="3" t="s">
        <v>11</v>
      </c>
      <c r="C9" s="34" t="s">
        <v>72</v>
      </c>
      <c r="D9" s="34" t="s">
        <v>81</v>
      </c>
      <c r="E9" s="32"/>
      <c r="F9" s="11" t="s">
        <v>19</v>
      </c>
      <c r="G9" s="3" t="s">
        <v>30</v>
      </c>
      <c r="H9" s="2" t="s">
        <v>19</v>
      </c>
      <c r="I9" s="2" t="s">
        <v>31</v>
      </c>
      <c r="J9" s="2"/>
      <c r="K9" s="27" t="s">
        <v>118</v>
      </c>
      <c r="L9" s="10"/>
      <c r="M9" s="11"/>
      <c r="N9" s="9" t="s">
        <v>124</v>
      </c>
      <c r="O9" s="10"/>
      <c r="P9" s="10"/>
      <c r="Q9" s="11"/>
    </row>
    <row r="10" spans="1:17" x14ac:dyDescent="0.25">
      <c r="A10" s="3"/>
      <c r="B10" s="3" t="s">
        <v>12</v>
      </c>
      <c r="C10" s="34" t="s">
        <v>73</v>
      </c>
      <c r="D10" s="34" t="s">
        <v>82</v>
      </c>
      <c r="E10" s="32"/>
      <c r="F10" s="32" t="s">
        <v>20</v>
      </c>
      <c r="G10" s="3" t="s">
        <v>31</v>
      </c>
      <c r="H10" s="3" t="s">
        <v>20</v>
      </c>
      <c r="I10" s="3" t="s">
        <v>32</v>
      </c>
      <c r="J10" s="25" t="s">
        <v>117</v>
      </c>
      <c r="K10" s="25" t="s">
        <v>119</v>
      </c>
      <c r="L10" s="24"/>
      <c r="M10" s="32"/>
      <c r="N10" s="26" t="s">
        <v>125</v>
      </c>
      <c r="O10" s="24"/>
      <c r="P10" s="24"/>
      <c r="Q10" s="32"/>
    </row>
    <row r="11" spans="1:17" x14ac:dyDescent="0.25">
      <c r="A11" s="3"/>
      <c r="B11" s="3" t="s">
        <v>13</v>
      </c>
      <c r="C11" s="34" t="s">
        <v>74</v>
      </c>
      <c r="D11" s="34" t="s">
        <v>83</v>
      </c>
      <c r="E11" s="32"/>
      <c r="F11" s="32" t="s">
        <v>88</v>
      </c>
      <c r="G11" s="3" t="s">
        <v>32</v>
      </c>
      <c r="H11" s="3" t="s">
        <v>177</v>
      </c>
      <c r="I11" s="5" t="s">
        <v>35</v>
      </c>
      <c r="J11" s="3"/>
      <c r="K11" s="33" t="s">
        <v>113</v>
      </c>
      <c r="L11" s="13"/>
      <c r="M11" s="14"/>
      <c r="N11" s="12" t="s">
        <v>113</v>
      </c>
      <c r="O11" s="13"/>
      <c r="P11" s="13"/>
      <c r="Q11" s="14"/>
    </row>
    <row r="12" spans="1:17" x14ac:dyDescent="0.25">
      <c r="A12" s="3"/>
      <c r="B12" s="3"/>
      <c r="C12" s="34" t="s">
        <v>75</v>
      </c>
      <c r="D12" s="34" t="s">
        <v>84</v>
      </c>
      <c r="E12" s="32"/>
      <c r="F12" s="32"/>
      <c r="G12" s="5" t="s">
        <v>35</v>
      </c>
      <c r="H12" s="3"/>
      <c r="I12" s="3"/>
      <c r="J12" s="3"/>
      <c r="K12" s="27" t="s">
        <v>120</v>
      </c>
      <c r="L12" s="27" t="s">
        <v>122</v>
      </c>
      <c r="M12" s="27" t="s">
        <v>123</v>
      </c>
      <c r="N12" s="27" t="s">
        <v>126</v>
      </c>
      <c r="O12" s="27" t="s">
        <v>129</v>
      </c>
      <c r="P12" s="27" t="s">
        <v>131</v>
      </c>
      <c r="Q12" s="27" t="s">
        <v>133</v>
      </c>
    </row>
    <row r="13" spans="1:17" x14ac:dyDescent="0.25">
      <c r="A13" s="3"/>
      <c r="B13" s="3"/>
      <c r="C13" s="34" t="s">
        <v>76</v>
      </c>
      <c r="D13" s="34" t="s">
        <v>85</v>
      </c>
      <c r="E13" s="32"/>
      <c r="F13" s="32"/>
      <c r="G13" s="3"/>
      <c r="H13" s="3"/>
      <c r="I13" s="3"/>
      <c r="J13" s="3"/>
      <c r="K13" s="25" t="s">
        <v>121</v>
      </c>
      <c r="L13" s="25" t="s">
        <v>121</v>
      </c>
      <c r="M13" s="25" t="s">
        <v>121</v>
      </c>
      <c r="N13" s="25" t="s">
        <v>127</v>
      </c>
      <c r="O13" s="25" t="s">
        <v>130</v>
      </c>
      <c r="P13" s="25" t="s">
        <v>132</v>
      </c>
      <c r="Q13" s="25" t="s">
        <v>179</v>
      </c>
    </row>
    <row r="14" spans="1:17" x14ac:dyDescent="0.25">
      <c r="A14" s="3"/>
      <c r="B14" s="3"/>
      <c r="C14" s="34" t="s">
        <v>77</v>
      </c>
      <c r="D14" s="34" t="s">
        <v>86</v>
      </c>
      <c r="E14" s="32"/>
      <c r="F14" s="32"/>
      <c r="G14" s="3"/>
      <c r="H14" s="3"/>
      <c r="I14" s="3"/>
      <c r="J14" s="3"/>
      <c r="K14" s="3"/>
      <c r="L14" s="3"/>
      <c r="M14" s="3"/>
      <c r="N14" s="25" t="s">
        <v>128</v>
      </c>
      <c r="O14" s="3"/>
      <c r="P14" s="3"/>
      <c r="Q14" s="3"/>
    </row>
    <row r="15" spans="1:17" x14ac:dyDescent="0.25">
      <c r="A15" s="3"/>
      <c r="B15" s="3"/>
      <c r="C15" s="34" t="s">
        <v>78</v>
      </c>
      <c r="D15" s="34" t="s">
        <v>87</v>
      </c>
      <c r="E15" s="32"/>
      <c r="F15" s="3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/>
      <c r="B16" s="3"/>
      <c r="C16" s="34" t="s">
        <v>79</v>
      </c>
      <c r="D16" s="34" t="s">
        <v>32</v>
      </c>
      <c r="E16" s="32"/>
      <c r="F16" s="32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4"/>
      <c r="B17" s="4"/>
      <c r="C17" s="12" t="s">
        <v>80</v>
      </c>
      <c r="D17" s="12"/>
      <c r="E17" s="14"/>
      <c r="F17" s="1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25">
      <c r="A18" s="1">
        <v>1</v>
      </c>
      <c r="B18" s="1">
        <v>2</v>
      </c>
      <c r="C18" s="1">
        <v>3</v>
      </c>
      <c r="D18" s="12">
        <v>4</v>
      </c>
      <c r="E18" s="14"/>
      <c r="F18" s="28">
        <v>5</v>
      </c>
      <c r="G18" s="28">
        <v>6</v>
      </c>
      <c r="H18" s="28">
        <v>7</v>
      </c>
      <c r="I18" s="28">
        <v>8</v>
      </c>
      <c r="J18" s="28">
        <v>9</v>
      </c>
      <c r="K18" s="28">
        <v>10</v>
      </c>
      <c r="L18" s="28">
        <v>11</v>
      </c>
      <c r="M18" s="28">
        <v>12</v>
      </c>
      <c r="N18" s="28">
        <v>13</v>
      </c>
      <c r="O18" s="28">
        <v>14</v>
      </c>
      <c r="P18" s="28">
        <v>15</v>
      </c>
      <c r="Q18" s="105">
        <v>16</v>
      </c>
    </row>
    <row r="19" spans="1:17" x14ac:dyDescent="0.25">
      <c r="A19" s="1">
        <v>1</v>
      </c>
      <c r="B19" s="1"/>
      <c r="C19" s="28" t="s">
        <v>291</v>
      </c>
      <c r="D19" s="119" t="s">
        <v>314</v>
      </c>
      <c r="E19" s="120"/>
      <c r="F19" s="1" t="s">
        <v>290</v>
      </c>
      <c r="G19" s="1">
        <v>6</v>
      </c>
      <c r="H19" s="1" t="s">
        <v>292</v>
      </c>
      <c r="I19" s="1">
        <v>6</v>
      </c>
      <c r="J19" s="1">
        <v>7</v>
      </c>
      <c r="K19" s="1"/>
      <c r="L19" s="1">
        <v>2</v>
      </c>
      <c r="M19" s="1">
        <v>5</v>
      </c>
      <c r="N19" s="1"/>
      <c r="O19" s="1"/>
      <c r="P19" s="1">
        <v>2</v>
      </c>
      <c r="Q19" s="1">
        <v>5</v>
      </c>
    </row>
    <row r="20" spans="1:17" x14ac:dyDescent="0.25">
      <c r="A20" s="1">
        <v>2</v>
      </c>
      <c r="B20" s="1"/>
      <c r="C20" s="1" t="s">
        <v>294</v>
      </c>
      <c r="D20" s="119" t="s">
        <v>314</v>
      </c>
      <c r="E20" s="120"/>
      <c r="F20" s="1" t="s">
        <v>290</v>
      </c>
      <c r="G20" s="1">
        <v>6</v>
      </c>
      <c r="H20" s="1" t="s">
        <v>295</v>
      </c>
      <c r="I20" s="1">
        <v>0.4</v>
      </c>
      <c r="J20" s="1">
        <v>1</v>
      </c>
      <c r="K20" s="1"/>
      <c r="L20" s="1"/>
      <c r="M20" s="1">
        <v>1</v>
      </c>
      <c r="N20" s="1"/>
      <c r="O20" s="1"/>
      <c r="P20" s="1"/>
      <c r="Q20" s="103">
        <v>1</v>
      </c>
    </row>
    <row r="21" spans="1:17" x14ac:dyDescent="0.25">
      <c r="A21" s="1">
        <v>3</v>
      </c>
      <c r="B21" s="1"/>
      <c r="C21" s="1" t="s">
        <v>294</v>
      </c>
      <c r="D21" s="119" t="s">
        <v>314</v>
      </c>
      <c r="E21" s="120"/>
      <c r="F21" s="1" t="s">
        <v>290</v>
      </c>
      <c r="G21" s="1">
        <v>6</v>
      </c>
      <c r="H21" s="1" t="s">
        <v>296</v>
      </c>
      <c r="I21" s="1">
        <v>0.4</v>
      </c>
      <c r="J21" s="1">
        <v>2</v>
      </c>
      <c r="K21" s="1"/>
      <c r="L21" s="1"/>
      <c r="M21" s="1">
        <v>2</v>
      </c>
      <c r="N21" s="1"/>
      <c r="O21" s="1"/>
      <c r="P21" s="1"/>
      <c r="Q21" s="103">
        <v>2</v>
      </c>
    </row>
    <row r="22" spans="1:17" x14ac:dyDescent="0.25">
      <c r="A22" s="1">
        <v>4</v>
      </c>
      <c r="B22" s="1"/>
      <c r="C22" s="1" t="s">
        <v>294</v>
      </c>
      <c r="D22" s="119" t="s">
        <v>314</v>
      </c>
      <c r="E22" s="120"/>
      <c r="F22" s="1" t="s">
        <v>290</v>
      </c>
      <c r="G22" s="1">
        <v>6</v>
      </c>
      <c r="H22" s="1" t="s">
        <v>297</v>
      </c>
      <c r="I22" s="1">
        <v>0.4</v>
      </c>
      <c r="J22" s="1">
        <v>2</v>
      </c>
      <c r="K22" s="1"/>
      <c r="L22" s="1"/>
      <c r="M22" s="1">
        <v>2</v>
      </c>
      <c r="N22" s="1"/>
      <c r="O22" s="1"/>
      <c r="P22" s="1"/>
      <c r="Q22" s="103">
        <v>2</v>
      </c>
    </row>
    <row r="23" spans="1:17" x14ac:dyDescent="0.25">
      <c r="A23" s="1">
        <v>5</v>
      </c>
      <c r="B23" s="1"/>
      <c r="C23" s="1" t="s">
        <v>294</v>
      </c>
      <c r="D23" s="119" t="s">
        <v>314</v>
      </c>
      <c r="E23" s="120"/>
      <c r="F23" s="1" t="s">
        <v>290</v>
      </c>
      <c r="G23" s="1">
        <v>6</v>
      </c>
      <c r="H23" s="1" t="s">
        <v>298</v>
      </c>
      <c r="I23" s="1">
        <v>0.4</v>
      </c>
      <c r="J23" s="1">
        <v>4</v>
      </c>
      <c r="K23" s="1"/>
      <c r="L23" s="1"/>
      <c r="M23" s="1">
        <v>4</v>
      </c>
      <c r="N23" s="1"/>
      <c r="O23" s="1"/>
      <c r="P23" s="1"/>
      <c r="Q23" s="103">
        <v>4</v>
      </c>
    </row>
    <row r="24" spans="1:17" x14ac:dyDescent="0.25">
      <c r="A24" s="1">
        <v>6</v>
      </c>
      <c r="B24" s="1"/>
      <c r="C24" s="1" t="s">
        <v>299</v>
      </c>
      <c r="D24" s="119" t="s">
        <v>314</v>
      </c>
      <c r="E24" s="120"/>
      <c r="F24" s="1" t="s">
        <v>290</v>
      </c>
      <c r="G24" s="1">
        <v>6</v>
      </c>
      <c r="H24" s="1" t="s">
        <v>292</v>
      </c>
      <c r="I24" s="1">
        <v>6</v>
      </c>
      <c r="J24" s="1">
        <v>2</v>
      </c>
      <c r="K24" s="1"/>
      <c r="L24" s="1">
        <v>2</v>
      </c>
      <c r="M24" s="1"/>
      <c r="N24" s="1"/>
      <c r="O24" s="1"/>
      <c r="P24" s="1">
        <v>2</v>
      </c>
      <c r="Q24" s="103"/>
    </row>
    <row r="25" spans="1:17" x14ac:dyDescent="0.25">
      <c r="A25" s="1">
        <v>7</v>
      </c>
      <c r="B25" s="1"/>
      <c r="C25" s="1" t="s">
        <v>300</v>
      </c>
      <c r="D25" s="119" t="s">
        <v>314</v>
      </c>
      <c r="E25" s="120"/>
      <c r="F25" s="1" t="s">
        <v>290</v>
      </c>
      <c r="G25" s="1">
        <v>6</v>
      </c>
      <c r="H25" s="1" t="s">
        <v>301</v>
      </c>
      <c r="I25" s="1">
        <v>0.4</v>
      </c>
      <c r="J25" s="1">
        <v>1</v>
      </c>
      <c r="K25" s="1"/>
      <c r="L25" s="1"/>
      <c r="M25" s="1">
        <v>1</v>
      </c>
      <c r="N25" s="1"/>
      <c r="O25" s="1"/>
      <c r="P25" s="1"/>
      <c r="Q25" s="103">
        <v>1</v>
      </c>
    </row>
    <row r="26" spans="1:17" x14ac:dyDescent="0.25">
      <c r="A26" s="1">
        <v>8</v>
      </c>
      <c r="B26" s="1"/>
      <c r="C26" s="1" t="s">
        <v>302</v>
      </c>
      <c r="D26" s="119" t="s">
        <v>314</v>
      </c>
      <c r="E26" s="120"/>
      <c r="F26" s="1" t="s">
        <v>290</v>
      </c>
      <c r="G26" s="1">
        <v>6</v>
      </c>
      <c r="H26" s="1" t="s">
        <v>303</v>
      </c>
      <c r="I26" s="1">
        <v>6</v>
      </c>
      <c r="J26" s="1">
        <v>3</v>
      </c>
      <c r="K26" s="1"/>
      <c r="L26" s="1"/>
      <c r="M26" s="1">
        <v>3</v>
      </c>
      <c r="N26" s="1"/>
      <c r="O26" s="1"/>
      <c r="P26" s="1">
        <v>3</v>
      </c>
      <c r="Q26" s="103"/>
    </row>
    <row r="27" spans="1:17" x14ac:dyDescent="0.25">
      <c r="A27" s="1">
        <v>9</v>
      </c>
      <c r="B27" s="1"/>
      <c r="C27" s="1" t="s">
        <v>250</v>
      </c>
      <c r="D27" s="119" t="s">
        <v>314</v>
      </c>
      <c r="E27" s="120"/>
      <c r="F27" s="1" t="s">
        <v>290</v>
      </c>
      <c r="G27" s="1">
        <v>6</v>
      </c>
      <c r="H27" s="1" t="s">
        <v>305</v>
      </c>
      <c r="I27" s="1">
        <v>0.4</v>
      </c>
      <c r="J27" s="1">
        <v>2</v>
      </c>
      <c r="K27" s="1"/>
      <c r="L27" s="1"/>
      <c r="M27" s="1">
        <v>2</v>
      </c>
      <c r="N27" s="1"/>
      <c r="O27" s="1"/>
      <c r="P27" s="1"/>
      <c r="Q27" s="103">
        <v>2</v>
      </c>
    </row>
    <row r="28" spans="1:17" x14ac:dyDescent="0.25">
      <c r="A28" s="1">
        <v>10</v>
      </c>
      <c r="B28" s="1"/>
      <c r="C28" s="1" t="s">
        <v>250</v>
      </c>
      <c r="D28" s="119" t="s">
        <v>314</v>
      </c>
      <c r="E28" s="120"/>
      <c r="F28" s="1" t="s">
        <v>290</v>
      </c>
      <c r="G28" s="1">
        <v>6</v>
      </c>
      <c r="H28" s="1" t="s">
        <v>306</v>
      </c>
      <c r="I28" s="1">
        <v>0.4</v>
      </c>
      <c r="J28" s="1">
        <v>1</v>
      </c>
      <c r="K28" s="1"/>
      <c r="L28" s="1"/>
      <c r="M28" s="1">
        <v>1</v>
      </c>
      <c r="N28" s="1"/>
      <c r="O28" s="1"/>
      <c r="P28" s="1"/>
      <c r="Q28" s="103">
        <v>1</v>
      </c>
    </row>
    <row r="29" spans="1:17" x14ac:dyDescent="0.25">
      <c r="A29" s="1">
        <v>11</v>
      </c>
      <c r="B29" s="1"/>
      <c r="C29" s="1" t="s">
        <v>250</v>
      </c>
      <c r="D29" s="119" t="s">
        <v>314</v>
      </c>
      <c r="E29" s="120"/>
      <c r="F29" s="1" t="s">
        <v>290</v>
      </c>
      <c r="G29" s="1">
        <v>6</v>
      </c>
      <c r="H29" s="1" t="s">
        <v>307</v>
      </c>
      <c r="I29" s="1">
        <v>0.4</v>
      </c>
      <c r="J29" s="1">
        <v>1</v>
      </c>
      <c r="K29" s="1"/>
      <c r="L29" s="1"/>
      <c r="M29" s="1">
        <v>1</v>
      </c>
      <c r="N29" s="1"/>
      <c r="O29" s="1"/>
      <c r="P29" s="1"/>
      <c r="Q29" s="103">
        <v>1</v>
      </c>
    </row>
    <row r="30" spans="1:17" x14ac:dyDescent="0.25">
      <c r="A30" s="1">
        <v>12</v>
      </c>
      <c r="B30" s="1"/>
      <c r="C30" s="1" t="s">
        <v>250</v>
      </c>
      <c r="D30" s="119" t="s">
        <v>314</v>
      </c>
      <c r="E30" s="120"/>
      <c r="F30" s="1" t="s">
        <v>290</v>
      </c>
      <c r="G30" s="1">
        <v>6</v>
      </c>
      <c r="H30" s="1" t="s">
        <v>303</v>
      </c>
      <c r="I30" s="1">
        <v>0.4</v>
      </c>
      <c r="J30" s="1">
        <v>1</v>
      </c>
      <c r="K30" s="1"/>
      <c r="L30" s="1"/>
      <c r="M30" s="1">
        <v>1</v>
      </c>
      <c r="N30" s="1"/>
      <c r="O30" s="1"/>
      <c r="P30" s="1"/>
      <c r="Q30" s="103">
        <v>1</v>
      </c>
    </row>
    <row r="31" spans="1:17" x14ac:dyDescent="0.25">
      <c r="A31" s="1">
        <v>13</v>
      </c>
      <c r="B31" s="1"/>
      <c r="C31" s="1" t="s">
        <v>250</v>
      </c>
      <c r="D31" s="119" t="s">
        <v>314</v>
      </c>
      <c r="E31" s="120"/>
      <c r="F31" s="1" t="s">
        <v>290</v>
      </c>
      <c r="G31" s="1">
        <v>6</v>
      </c>
      <c r="H31" s="1" t="s">
        <v>308</v>
      </c>
      <c r="I31" s="1">
        <v>0.4</v>
      </c>
      <c r="J31" s="1">
        <v>1</v>
      </c>
      <c r="K31" s="1"/>
      <c r="L31" s="1"/>
      <c r="M31" s="1">
        <v>1</v>
      </c>
      <c r="N31" s="1"/>
      <c r="O31" s="1"/>
      <c r="P31" s="1"/>
      <c r="Q31" s="103">
        <v>1</v>
      </c>
    </row>
    <row r="32" spans="1:17" x14ac:dyDescent="0.25">
      <c r="A32" s="1">
        <v>14</v>
      </c>
      <c r="B32" s="1"/>
      <c r="C32" s="1" t="s">
        <v>250</v>
      </c>
      <c r="D32" s="119" t="s">
        <v>314</v>
      </c>
      <c r="E32" s="120"/>
      <c r="F32" s="1" t="s">
        <v>290</v>
      </c>
      <c r="G32" s="1">
        <v>6</v>
      </c>
      <c r="H32" s="1" t="s">
        <v>309</v>
      </c>
      <c r="I32" s="1">
        <v>0.4</v>
      </c>
      <c r="J32" s="1">
        <v>1</v>
      </c>
      <c r="K32" s="1"/>
      <c r="L32" s="1"/>
      <c r="M32" s="1">
        <v>1</v>
      </c>
      <c r="N32" s="1"/>
      <c r="O32" s="1"/>
      <c r="P32" s="1"/>
      <c r="Q32" s="103">
        <v>1</v>
      </c>
    </row>
    <row r="33" spans="1:17" x14ac:dyDescent="0.25">
      <c r="A33" s="1">
        <v>15</v>
      </c>
      <c r="B33" s="1"/>
      <c r="C33" s="1" t="s">
        <v>250</v>
      </c>
      <c r="D33" s="119" t="s">
        <v>314</v>
      </c>
      <c r="E33" s="120"/>
      <c r="F33" s="1" t="s">
        <v>290</v>
      </c>
      <c r="G33" s="1">
        <v>6</v>
      </c>
      <c r="H33" s="1" t="s">
        <v>309</v>
      </c>
      <c r="I33" s="1">
        <v>0.4</v>
      </c>
      <c r="J33" s="1">
        <v>1</v>
      </c>
      <c r="K33" s="1"/>
      <c r="L33" s="1"/>
      <c r="M33" s="1">
        <v>1</v>
      </c>
      <c r="N33" s="1"/>
      <c r="O33" s="1"/>
      <c r="P33" s="1"/>
      <c r="Q33" s="103">
        <v>1</v>
      </c>
    </row>
    <row r="34" spans="1:17" x14ac:dyDescent="0.25">
      <c r="A34" s="1">
        <v>16</v>
      </c>
      <c r="B34" s="1"/>
      <c r="C34" s="1" t="s">
        <v>304</v>
      </c>
      <c r="D34" s="119" t="s">
        <v>314</v>
      </c>
      <c r="E34" s="120"/>
      <c r="F34" s="1" t="s">
        <v>290</v>
      </c>
      <c r="G34" s="1">
        <v>6</v>
      </c>
      <c r="H34" s="1" t="s">
        <v>310</v>
      </c>
      <c r="I34" s="1">
        <v>0.4</v>
      </c>
      <c r="J34" s="1">
        <v>2</v>
      </c>
      <c r="K34" s="1"/>
      <c r="L34" s="1"/>
      <c r="M34" s="1">
        <v>2</v>
      </c>
      <c r="N34" s="1"/>
      <c r="O34" s="1"/>
      <c r="P34" s="1"/>
      <c r="Q34" s="103">
        <v>2</v>
      </c>
    </row>
    <row r="35" spans="1:17" x14ac:dyDescent="0.25">
      <c r="A35" s="1">
        <v>17</v>
      </c>
      <c r="B35" s="1"/>
      <c r="C35" s="1" t="s">
        <v>311</v>
      </c>
      <c r="D35" s="119" t="s">
        <v>314</v>
      </c>
      <c r="E35" s="120"/>
      <c r="F35" s="1" t="s">
        <v>290</v>
      </c>
      <c r="G35" s="1">
        <v>6</v>
      </c>
      <c r="H35" s="1" t="s">
        <v>312</v>
      </c>
      <c r="I35" s="1">
        <v>0.4</v>
      </c>
      <c r="J35" s="1">
        <v>2</v>
      </c>
      <c r="K35" s="1"/>
      <c r="L35" s="1"/>
      <c r="M35" s="1">
        <v>2</v>
      </c>
      <c r="N35" s="1"/>
      <c r="O35" s="1"/>
      <c r="P35" s="1"/>
      <c r="Q35" s="103">
        <v>2</v>
      </c>
    </row>
    <row r="36" spans="1:17" x14ac:dyDescent="0.25">
      <c r="A36" s="1">
        <v>18</v>
      </c>
      <c r="B36" s="1"/>
      <c r="C36" s="1" t="s">
        <v>247</v>
      </c>
      <c r="D36" s="119" t="s">
        <v>314</v>
      </c>
      <c r="E36" s="120"/>
      <c r="F36" s="1" t="s">
        <v>290</v>
      </c>
      <c r="G36" s="1">
        <v>6</v>
      </c>
      <c r="H36" s="1" t="s">
        <v>313</v>
      </c>
      <c r="I36" s="1">
        <v>0.4</v>
      </c>
      <c r="J36" s="1">
        <v>1</v>
      </c>
      <c r="K36" s="1"/>
      <c r="L36" s="1"/>
      <c r="M36" s="1">
        <v>1</v>
      </c>
      <c r="N36" s="1"/>
      <c r="O36" s="1"/>
      <c r="P36" s="1"/>
      <c r="Q36" s="103">
        <v>1</v>
      </c>
    </row>
    <row r="37" spans="1:17" x14ac:dyDescent="0.25">
      <c r="A37" s="1">
        <v>19</v>
      </c>
      <c r="B37" s="1"/>
      <c r="C37" s="1" t="s">
        <v>247</v>
      </c>
      <c r="D37" s="119" t="s">
        <v>314</v>
      </c>
      <c r="E37" s="120"/>
      <c r="F37" s="1" t="s">
        <v>290</v>
      </c>
      <c r="G37" s="1">
        <v>6</v>
      </c>
      <c r="H37" s="1" t="s">
        <v>315</v>
      </c>
      <c r="I37" s="1">
        <v>0.4</v>
      </c>
      <c r="J37" s="1">
        <v>1</v>
      </c>
      <c r="K37" s="1"/>
      <c r="L37" s="1"/>
      <c r="M37" s="1">
        <v>1</v>
      </c>
      <c r="N37" s="1"/>
      <c r="O37" s="1"/>
      <c r="P37" s="1"/>
      <c r="Q37" s="103">
        <v>1</v>
      </c>
    </row>
    <row r="38" spans="1:17" x14ac:dyDescent="0.25">
      <c r="A38" s="1">
        <v>20</v>
      </c>
      <c r="B38" s="1"/>
      <c r="C38" s="1" t="s">
        <v>316</v>
      </c>
      <c r="D38" s="119" t="s">
        <v>314</v>
      </c>
      <c r="E38" s="120"/>
      <c r="F38" s="1" t="s">
        <v>290</v>
      </c>
      <c r="G38" s="1">
        <v>6</v>
      </c>
      <c r="H38" s="1" t="s">
        <v>317</v>
      </c>
      <c r="I38" s="1">
        <v>0.4</v>
      </c>
      <c r="J38" s="1">
        <v>4</v>
      </c>
      <c r="K38" s="1"/>
      <c r="L38" s="1"/>
      <c r="M38" s="1">
        <v>4</v>
      </c>
      <c r="N38" s="1"/>
      <c r="O38" s="1"/>
      <c r="P38" s="1"/>
      <c r="Q38" s="103">
        <v>4</v>
      </c>
    </row>
    <row r="39" spans="1:17" x14ac:dyDescent="0.25">
      <c r="A39" s="1">
        <v>21</v>
      </c>
      <c r="B39" s="1"/>
      <c r="C39" s="1" t="s">
        <v>318</v>
      </c>
      <c r="D39" s="119" t="s">
        <v>314</v>
      </c>
      <c r="E39" s="120"/>
      <c r="F39" s="1" t="s">
        <v>290</v>
      </c>
      <c r="G39" s="1">
        <v>6</v>
      </c>
      <c r="H39" s="1" t="s">
        <v>319</v>
      </c>
      <c r="I39" s="1">
        <v>0.4</v>
      </c>
      <c r="J39" s="1">
        <v>2</v>
      </c>
      <c r="K39" s="1"/>
      <c r="L39" s="1"/>
      <c r="M39" s="1">
        <v>2</v>
      </c>
      <c r="N39" s="1"/>
      <c r="O39" s="1"/>
      <c r="P39" s="1"/>
      <c r="Q39" s="103">
        <v>2</v>
      </c>
    </row>
    <row r="40" spans="1:17" x14ac:dyDescent="0.25">
      <c r="A40" s="1">
        <v>22</v>
      </c>
      <c r="B40" s="1"/>
      <c r="C40" s="1" t="s">
        <v>247</v>
      </c>
      <c r="D40" s="119" t="s">
        <v>314</v>
      </c>
      <c r="E40" s="120"/>
      <c r="F40" s="1" t="s">
        <v>290</v>
      </c>
      <c r="G40" s="1">
        <v>6</v>
      </c>
      <c r="H40" s="1" t="s">
        <v>297</v>
      </c>
      <c r="I40" s="1">
        <v>0.4</v>
      </c>
      <c r="J40" s="1">
        <v>2</v>
      </c>
      <c r="K40" s="1"/>
      <c r="L40" s="1"/>
      <c r="M40" s="1">
        <v>2</v>
      </c>
      <c r="N40" s="1"/>
      <c r="O40" s="1"/>
      <c r="P40" s="1"/>
      <c r="Q40" s="103">
        <v>2</v>
      </c>
    </row>
    <row r="41" spans="1:17" x14ac:dyDescent="0.25">
      <c r="A41" s="1">
        <v>23</v>
      </c>
      <c r="B41" s="1"/>
      <c r="C41" s="1" t="s">
        <v>320</v>
      </c>
      <c r="D41" s="119" t="s">
        <v>314</v>
      </c>
      <c r="E41" s="120"/>
      <c r="F41" s="1" t="s">
        <v>290</v>
      </c>
      <c r="G41" s="1">
        <v>6</v>
      </c>
      <c r="H41" s="1" t="s">
        <v>292</v>
      </c>
      <c r="I41" s="1">
        <v>0.4</v>
      </c>
      <c r="J41" s="1">
        <v>1</v>
      </c>
      <c r="K41" s="1"/>
      <c r="L41" s="1"/>
      <c r="M41" s="1">
        <v>1</v>
      </c>
      <c r="N41" s="1"/>
      <c r="O41" s="1"/>
      <c r="P41" s="1"/>
      <c r="Q41" s="103">
        <v>1</v>
      </c>
    </row>
    <row r="42" spans="1:17" x14ac:dyDescent="0.25">
      <c r="A42" s="1">
        <v>24</v>
      </c>
      <c r="B42" s="1"/>
      <c r="C42" s="1" t="s">
        <v>247</v>
      </c>
      <c r="D42" s="119" t="s">
        <v>314</v>
      </c>
      <c r="E42" s="120"/>
      <c r="F42" s="1" t="s">
        <v>290</v>
      </c>
      <c r="G42" s="1">
        <v>6</v>
      </c>
      <c r="H42" s="1" t="s">
        <v>306</v>
      </c>
      <c r="I42" s="1">
        <v>0.4</v>
      </c>
      <c r="J42" s="1">
        <v>1</v>
      </c>
      <c r="K42" s="1"/>
      <c r="L42" s="1"/>
      <c r="M42" s="1">
        <v>1</v>
      </c>
      <c r="N42" s="1"/>
      <c r="O42" s="1"/>
      <c r="P42" s="1"/>
      <c r="Q42" s="103">
        <v>1</v>
      </c>
    </row>
    <row r="43" spans="1:17" x14ac:dyDescent="0.25">
      <c r="A43" s="1">
        <v>25</v>
      </c>
      <c r="B43" s="1"/>
      <c r="C43" s="1" t="s">
        <v>322</v>
      </c>
      <c r="D43" s="119" t="s">
        <v>314</v>
      </c>
      <c r="E43" s="120"/>
      <c r="F43" s="1" t="s">
        <v>290</v>
      </c>
      <c r="G43" s="1">
        <v>6</v>
      </c>
      <c r="H43" s="1" t="s">
        <v>323</v>
      </c>
      <c r="I43" s="1">
        <v>0.4</v>
      </c>
      <c r="J43" s="1">
        <v>1</v>
      </c>
      <c r="K43" s="1"/>
      <c r="L43" s="1"/>
      <c r="M43" s="1">
        <v>1</v>
      </c>
      <c r="N43" s="1"/>
      <c r="O43" s="1"/>
      <c r="P43" s="1"/>
      <c r="Q43" s="103">
        <v>1</v>
      </c>
    </row>
    <row r="44" spans="1:17" x14ac:dyDescent="0.25">
      <c r="A44" s="1">
        <v>26</v>
      </c>
      <c r="B44" s="1"/>
      <c r="C44" s="1" t="s">
        <v>300</v>
      </c>
      <c r="D44" s="119" t="s">
        <v>314</v>
      </c>
      <c r="E44" s="120"/>
      <c r="F44" s="1" t="s">
        <v>290</v>
      </c>
      <c r="G44" s="1">
        <v>6</v>
      </c>
      <c r="H44" s="1" t="s">
        <v>307</v>
      </c>
      <c r="I44" s="1">
        <v>0.4</v>
      </c>
      <c r="J44" s="1">
        <v>1</v>
      </c>
      <c r="K44" s="1"/>
      <c r="L44" s="1"/>
      <c r="M44" s="1">
        <v>1</v>
      </c>
      <c r="N44" s="1"/>
      <c r="O44" s="1"/>
      <c r="P44" s="1"/>
      <c r="Q44" s="103">
        <v>1</v>
      </c>
    </row>
    <row r="45" spans="1:17" x14ac:dyDescent="0.25">
      <c r="A45" s="1">
        <v>27</v>
      </c>
      <c r="B45" s="1"/>
      <c r="C45" s="1" t="s">
        <v>324</v>
      </c>
      <c r="D45" s="119" t="s">
        <v>314</v>
      </c>
      <c r="E45" s="120"/>
      <c r="F45" s="1" t="s">
        <v>290</v>
      </c>
      <c r="G45" s="1">
        <v>6</v>
      </c>
      <c r="H45" s="1" t="s">
        <v>292</v>
      </c>
      <c r="I45" s="1">
        <v>0.4</v>
      </c>
      <c r="J45" s="1">
        <v>1</v>
      </c>
      <c r="K45" s="1"/>
      <c r="L45" s="1"/>
      <c r="M45" s="1">
        <v>1</v>
      </c>
      <c r="N45" s="1"/>
      <c r="O45" s="1"/>
      <c r="P45" s="1"/>
      <c r="Q45" s="103">
        <v>1</v>
      </c>
    </row>
    <row r="46" spans="1:17" x14ac:dyDescent="0.25">
      <c r="A46" s="1">
        <v>28</v>
      </c>
      <c r="B46" s="1"/>
      <c r="C46" s="1" t="s">
        <v>325</v>
      </c>
      <c r="D46" s="119" t="s">
        <v>314</v>
      </c>
      <c r="E46" s="120"/>
      <c r="F46" s="1" t="s">
        <v>290</v>
      </c>
      <c r="G46" s="1">
        <v>6</v>
      </c>
      <c r="H46" s="1" t="s">
        <v>301</v>
      </c>
      <c r="I46" s="1">
        <v>0.4</v>
      </c>
      <c r="J46" s="1">
        <v>1</v>
      </c>
      <c r="K46" s="1"/>
      <c r="L46" s="1"/>
      <c r="M46" s="1">
        <v>1</v>
      </c>
      <c r="N46" s="1"/>
      <c r="O46" s="1"/>
      <c r="P46" s="1"/>
      <c r="Q46" s="103">
        <v>1</v>
      </c>
    </row>
    <row r="47" spans="1:17" x14ac:dyDescent="0.25">
      <c r="A47" s="1">
        <v>29</v>
      </c>
      <c r="B47" s="1"/>
      <c r="C47" s="1" t="s">
        <v>248</v>
      </c>
      <c r="D47" s="119" t="s">
        <v>314</v>
      </c>
      <c r="E47" s="120"/>
      <c r="F47" s="1" t="s">
        <v>290</v>
      </c>
      <c r="G47" s="1">
        <v>6</v>
      </c>
      <c r="H47" s="1" t="s">
        <v>292</v>
      </c>
      <c r="I47" s="1">
        <v>0.4</v>
      </c>
      <c r="J47" s="1">
        <v>1</v>
      </c>
      <c r="K47" s="1"/>
      <c r="L47" s="1"/>
      <c r="M47" s="1">
        <v>1</v>
      </c>
      <c r="N47" s="1"/>
      <c r="O47" s="1"/>
      <c r="P47" s="1"/>
      <c r="Q47" s="103">
        <v>1</v>
      </c>
    </row>
    <row r="48" spans="1:17" x14ac:dyDescent="0.25">
      <c r="A48" s="1">
        <v>30</v>
      </c>
      <c r="B48" s="1"/>
      <c r="C48" s="1" t="s">
        <v>321</v>
      </c>
      <c r="D48" s="119" t="s">
        <v>314</v>
      </c>
      <c r="E48" s="120"/>
      <c r="F48" s="1" t="s">
        <v>290</v>
      </c>
      <c r="G48" s="1">
        <v>6</v>
      </c>
      <c r="H48" s="1" t="s">
        <v>326</v>
      </c>
      <c r="I48" s="1">
        <v>0.4</v>
      </c>
      <c r="J48" s="1">
        <v>1</v>
      </c>
      <c r="K48" s="1"/>
      <c r="L48" s="1"/>
      <c r="M48" s="1">
        <v>1</v>
      </c>
      <c r="N48" s="1"/>
      <c r="O48" s="1"/>
      <c r="P48" s="1"/>
      <c r="Q48" s="103">
        <v>1</v>
      </c>
    </row>
    <row r="49" spans="1:17" x14ac:dyDescent="0.25">
      <c r="A49" s="1">
        <v>31</v>
      </c>
      <c r="B49" s="1"/>
      <c r="C49" s="1" t="s">
        <v>327</v>
      </c>
      <c r="D49" s="119" t="s">
        <v>314</v>
      </c>
      <c r="E49" s="120"/>
      <c r="F49" s="1" t="s">
        <v>290</v>
      </c>
      <c r="G49" s="1">
        <v>6</v>
      </c>
      <c r="H49" s="1" t="s">
        <v>328</v>
      </c>
      <c r="I49" s="1">
        <v>0.4</v>
      </c>
      <c r="J49" s="1">
        <v>6</v>
      </c>
      <c r="K49" s="1"/>
      <c r="L49" s="1"/>
      <c r="M49" s="1">
        <v>6</v>
      </c>
      <c r="N49" s="1"/>
      <c r="O49" s="1"/>
      <c r="P49" s="1"/>
      <c r="Q49" s="103">
        <v>6</v>
      </c>
    </row>
    <row r="50" spans="1:17" x14ac:dyDescent="0.25">
      <c r="A50" s="1">
        <v>32</v>
      </c>
      <c r="B50" s="1"/>
      <c r="C50" s="1" t="s">
        <v>320</v>
      </c>
      <c r="D50" s="119" t="s">
        <v>314</v>
      </c>
      <c r="E50" s="120"/>
      <c r="F50" s="1" t="s">
        <v>290</v>
      </c>
      <c r="G50" s="1">
        <v>6</v>
      </c>
      <c r="H50" s="1" t="s">
        <v>329</v>
      </c>
      <c r="I50" s="1">
        <v>0.4</v>
      </c>
      <c r="J50" s="1">
        <v>2</v>
      </c>
      <c r="K50" s="1"/>
      <c r="L50" s="1"/>
      <c r="M50" s="1">
        <v>2</v>
      </c>
      <c r="N50" s="1"/>
      <c r="O50" s="1"/>
      <c r="P50" s="1"/>
      <c r="Q50" s="103">
        <v>2</v>
      </c>
    </row>
    <row r="51" spans="1:17" x14ac:dyDescent="0.25">
      <c r="A51" s="1">
        <v>33</v>
      </c>
      <c r="B51" s="1"/>
      <c r="C51" s="1" t="s">
        <v>330</v>
      </c>
      <c r="D51" s="119" t="s">
        <v>314</v>
      </c>
      <c r="E51" s="120"/>
      <c r="F51" s="1" t="s">
        <v>290</v>
      </c>
      <c r="G51" s="1">
        <v>6</v>
      </c>
      <c r="H51" s="1" t="s">
        <v>331</v>
      </c>
      <c r="I51" s="1">
        <v>0.4</v>
      </c>
      <c r="J51" s="1">
        <v>4</v>
      </c>
      <c r="K51" s="1"/>
      <c r="L51" s="1"/>
      <c r="M51" s="1">
        <v>4</v>
      </c>
      <c r="N51" s="1"/>
      <c r="O51" s="1"/>
      <c r="P51" s="1"/>
      <c r="Q51" s="103">
        <v>4</v>
      </c>
    </row>
    <row r="52" spans="1:17" x14ac:dyDescent="0.25">
      <c r="A52" s="1">
        <v>34</v>
      </c>
      <c r="B52" s="1"/>
      <c r="C52" s="1" t="s">
        <v>332</v>
      </c>
      <c r="D52" s="119" t="s">
        <v>314</v>
      </c>
      <c r="E52" s="120"/>
      <c r="F52" s="1" t="s">
        <v>290</v>
      </c>
      <c r="G52" s="1">
        <v>6</v>
      </c>
      <c r="H52" s="1" t="s">
        <v>333</v>
      </c>
      <c r="I52" s="1">
        <v>0.4</v>
      </c>
      <c r="J52" s="1">
        <v>4</v>
      </c>
      <c r="K52" s="1"/>
      <c r="L52" s="1"/>
      <c r="M52" s="1">
        <v>4</v>
      </c>
      <c r="N52" s="1"/>
      <c r="O52" s="1"/>
      <c r="P52" s="1"/>
      <c r="Q52" s="103">
        <v>4</v>
      </c>
    </row>
    <row r="53" spans="1:17" x14ac:dyDescent="0.25">
      <c r="A53" s="1">
        <v>35</v>
      </c>
      <c r="B53" s="1"/>
      <c r="C53" s="1" t="s">
        <v>334</v>
      </c>
      <c r="D53" s="119" t="s">
        <v>314</v>
      </c>
      <c r="E53" s="120"/>
      <c r="F53" s="1" t="s">
        <v>290</v>
      </c>
      <c r="G53" s="1">
        <v>6</v>
      </c>
      <c r="H53" s="1" t="s">
        <v>307</v>
      </c>
      <c r="I53" s="1">
        <v>0.4</v>
      </c>
      <c r="J53" s="1">
        <v>2</v>
      </c>
      <c r="K53" s="1"/>
      <c r="L53" s="1"/>
      <c r="M53" s="1">
        <v>2</v>
      </c>
      <c r="N53" s="1"/>
      <c r="O53" s="1"/>
      <c r="P53" s="1"/>
      <c r="Q53" s="103">
        <v>2</v>
      </c>
    </row>
    <row r="54" spans="1:17" x14ac:dyDescent="0.25">
      <c r="A54" s="1">
        <v>36</v>
      </c>
      <c r="B54" s="1"/>
      <c r="C54" s="1" t="s">
        <v>245</v>
      </c>
      <c r="D54" s="119" t="s">
        <v>314</v>
      </c>
      <c r="E54" s="120"/>
      <c r="F54" s="1" t="s">
        <v>290</v>
      </c>
      <c r="G54" s="1">
        <v>6</v>
      </c>
      <c r="H54" s="1" t="s">
        <v>335</v>
      </c>
      <c r="I54" s="1">
        <v>0.4</v>
      </c>
      <c r="J54" s="1">
        <v>2</v>
      </c>
      <c r="K54" s="1"/>
      <c r="L54" s="1"/>
      <c r="M54" s="1">
        <v>2</v>
      </c>
      <c r="N54" s="1"/>
      <c r="O54" s="1"/>
      <c r="P54" s="1"/>
      <c r="Q54" s="103">
        <v>2</v>
      </c>
    </row>
    <row r="55" spans="1:17" x14ac:dyDescent="0.25">
      <c r="A55" s="1">
        <v>37</v>
      </c>
      <c r="B55" s="1"/>
      <c r="C55" s="1" t="s">
        <v>299</v>
      </c>
      <c r="D55" s="119" t="s">
        <v>314</v>
      </c>
      <c r="E55" s="120"/>
      <c r="F55" s="1" t="s">
        <v>290</v>
      </c>
      <c r="G55" s="1">
        <v>6</v>
      </c>
      <c r="H55" s="1" t="s">
        <v>336</v>
      </c>
      <c r="I55" s="1">
        <v>6</v>
      </c>
      <c r="J55" s="1">
        <v>2</v>
      </c>
      <c r="K55" s="1"/>
      <c r="L55" s="1">
        <v>2</v>
      </c>
      <c r="M55" s="1"/>
      <c r="N55" s="1"/>
      <c r="O55" s="1"/>
      <c r="P55" s="1">
        <v>2</v>
      </c>
      <c r="Q55" s="103"/>
    </row>
    <row r="56" spans="1:17" x14ac:dyDescent="0.25">
      <c r="A56" s="1">
        <v>38</v>
      </c>
      <c r="B56" s="1"/>
      <c r="C56" s="1" t="s">
        <v>337</v>
      </c>
      <c r="D56" s="119" t="s">
        <v>314</v>
      </c>
      <c r="E56" s="120"/>
      <c r="F56" s="1" t="s">
        <v>290</v>
      </c>
      <c r="G56" s="1">
        <v>6</v>
      </c>
      <c r="H56" s="1" t="s">
        <v>292</v>
      </c>
      <c r="I56" s="1">
        <v>6</v>
      </c>
      <c r="J56" s="1">
        <v>1</v>
      </c>
      <c r="K56" s="1"/>
      <c r="L56" s="1"/>
      <c r="M56" s="1">
        <v>1</v>
      </c>
      <c r="N56" s="1"/>
      <c r="O56" s="1"/>
      <c r="P56" s="1">
        <v>1</v>
      </c>
      <c r="Q56" s="103"/>
    </row>
    <row r="57" spans="1:17" x14ac:dyDescent="0.25">
      <c r="A57" s="1">
        <v>39</v>
      </c>
      <c r="B57" s="1"/>
      <c r="C57" s="1" t="s">
        <v>338</v>
      </c>
      <c r="D57" s="119" t="s">
        <v>314</v>
      </c>
      <c r="E57" s="120"/>
      <c r="F57" s="1" t="s">
        <v>290</v>
      </c>
      <c r="G57" s="1">
        <v>6</v>
      </c>
      <c r="H57" s="1" t="s">
        <v>339</v>
      </c>
      <c r="I57" s="1">
        <v>6</v>
      </c>
      <c r="J57" s="1">
        <v>1</v>
      </c>
      <c r="K57" s="1"/>
      <c r="L57" s="1">
        <v>1</v>
      </c>
      <c r="M57" s="1"/>
      <c r="N57" s="1"/>
      <c r="O57" s="1"/>
      <c r="P57" s="1">
        <v>1</v>
      </c>
      <c r="Q57" s="103"/>
    </row>
    <row r="58" spans="1:17" x14ac:dyDescent="0.25">
      <c r="A58" s="1">
        <v>40</v>
      </c>
      <c r="B58" s="1"/>
      <c r="C58" s="1" t="s">
        <v>340</v>
      </c>
      <c r="D58" s="119" t="s">
        <v>314</v>
      </c>
      <c r="E58" s="120"/>
      <c r="F58" s="1" t="s">
        <v>290</v>
      </c>
      <c r="G58" s="1">
        <v>6</v>
      </c>
      <c r="H58" s="1" t="s">
        <v>341</v>
      </c>
      <c r="I58" s="1" t="s">
        <v>342</v>
      </c>
      <c r="J58" s="1">
        <v>3</v>
      </c>
      <c r="K58" s="1"/>
      <c r="L58" s="1"/>
      <c r="M58" s="1">
        <v>3</v>
      </c>
      <c r="N58" s="1"/>
      <c r="O58" s="1"/>
      <c r="P58" s="1">
        <v>1</v>
      </c>
      <c r="Q58" s="103">
        <v>2</v>
      </c>
    </row>
    <row r="59" spans="1:17" x14ac:dyDescent="0.25">
      <c r="A59" s="1">
        <v>41</v>
      </c>
      <c r="B59" s="1"/>
      <c r="C59" s="1" t="s">
        <v>343</v>
      </c>
      <c r="D59" s="119" t="s">
        <v>314</v>
      </c>
      <c r="E59" s="120"/>
      <c r="F59" s="1" t="s">
        <v>290</v>
      </c>
      <c r="G59" s="1">
        <v>6</v>
      </c>
      <c r="H59" s="1" t="s">
        <v>344</v>
      </c>
      <c r="I59" s="1">
        <v>6</v>
      </c>
      <c r="J59" s="1">
        <v>1</v>
      </c>
      <c r="K59" s="1"/>
      <c r="L59" s="1">
        <v>1</v>
      </c>
      <c r="M59" s="1"/>
      <c r="N59" s="1"/>
      <c r="O59" s="1"/>
      <c r="P59" s="1">
        <v>1</v>
      </c>
      <c r="Q59" s="103"/>
    </row>
    <row r="60" spans="1:17" x14ac:dyDescent="0.25">
      <c r="A60" s="1">
        <v>42</v>
      </c>
      <c r="B60" s="1"/>
      <c r="C60" s="1" t="s">
        <v>345</v>
      </c>
      <c r="D60" s="119" t="s">
        <v>314</v>
      </c>
      <c r="E60" s="120"/>
      <c r="F60" s="1" t="s">
        <v>290</v>
      </c>
      <c r="G60" s="1">
        <v>6</v>
      </c>
      <c r="H60" s="1" t="s">
        <v>346</v>
      </c>
      <c r="I60" s="1">
        <v>0.4</v>
      </c>
      <c r="J60" s="1">
        <v>2</v>
      </c>
      <c r="K60" s="1"/>
      <c r="L60" s="1"/>
      <c r="M60" s="1">
        <v>2</v>
      </c>
      <c r="N60" s="1"/>
      <c r="O60" s="1"/>
      <c r="P60" s="1"/>
      <c r="Q60" s="103">
        <v>2</v>
      </c>
    </row>
    <row r="61" spans="1:17" x14ac:dyDescent="0.25">
      <c r="A61" s="1">
        <v>43</v>
      </c>
      <c r="B61" s="1"/>
      <c r="C61" s="1" t="s">
        <v>347</v>
      </c>
      <c r="D61" s="119" t="s">
        <v>314</v>
      </c>
      <c r="E61" s="120"/>
      <c r="F61" s="1" t="s">
        <v>290</v>
      </c>
      <c r="G61" s="1">
        <v>6</v>
      </c>
      <c r="H61" s="1" t="s">
        <v>348</v>
      </c>
      <c r="I61" s="1">
        <v>0.4</v>
      </c>
      <c r="J61" s="1">
        <v>3</v>
      </c>
      <c r="K61" s="1"/>
      <c r="L61" s="1"/>
      <c r="M61" s="1">
        <v>3</v>
      </c>
      <c r="N61" s="1"/>
      <c r="O61" s="1"/>
      <c r="P61" s="1"/>
      <c r="Q61" s="103">
        <v>3</v>
      </c>
    </row>
    <row r="62" spans="1:17" x14ac:dyDescent="0.25">
      <c r="A62" s="1">
        <v>44</v>
      </c>
      <c r="B62" s="1"/>
      <c r="C62" s="1" t="s">
        <v>347</v>
      </c>
      <c r="D62" s="119" t="s">
        <v>314</v>
      </c>
      <c r="E62" s="120"/>
      <c r="F62" s="1" t="s">
        <v>290</v>
      </c>
      <c r="G62" s="1">
        <v>6</v>
      </c>
      <c r="H62" s="1" t="s">
        <v>349</v>
      </c>
      <c r="I62" s="1">
        <v>0.4</v>
      </c>
      <c r="J62" s="1">
        <v>2</v>
      </c>
      <c r="K62" s="1"/>
      <c r="L62" s="1"/>
      <c r="M62" s="1">
        <v>2</v>
      </c>
      <c r="N62" s="1"/>
      <c r="O62" s="1"/>
      <c r="P62" s="1"/>
      <c r="Q62" s="103">
        <v>2</v>
      </c>
    </row>
    <row r="63" spans="1:17" x14ac:dyDescent="0.25">
      <c r="A63" s="1">
        <v>45</v>
      </c>
      <c r="B63" s="1"/>
      <c r="C63" s="1" t="s">
        <v>350</v>
      </c>
      <c r="D63" s="119" t="s">
        <v>314</v>
      </c>
      <c r="E63" s="120"/>
      <c r="F63" s="1" t="s">
        <v>290</v>
      </c>
      <c r="G63" s="1">
        <v>6</v>
      </c>
      <c r="H63" s="1" t="s">
        <v>313</v>
      </c>
      <c r="I63" s="1">
        <v>0.4</v>
      </c>
      <c r="J63" s="1">
        <v>1</v>
      </c>
      <c r="K63" s="1"/>
      <c r="L63" s="1"/>
      <c r="M63" s="1">
        <v>1</v>
      </c>
      <c r="N63" s="1"/>
      <c r="O63" s="1"/>
      <c r="P63" s="1"/>
      <c r="Q63" s="103">
        <v>1</v>
      </c>
    </row>
    <row r="64" spans="1:17" x14ac:dyDescent="0.25">
      <c r="A64" s="1">
        <v>46</v>
      </c>
      <c r="B64" s="1"/>
      <c r="C64" s="1" t="s">
        <v>248</v>
      </c>
      <c r="D64" s="119" t="s">
        <v>314</v>
      </c>
      <c r="E64" s="120"/>
      <c r="F64" s="1" t="s">
        <v>290</v>
      </c>
      <c r="G64" s="1">
        <v>6</v>
      </c>
      <c r="H64" s="1" t="s">
        <v>307</v>
      </c>
      <c r="I64" s="1">
        <v>0.4</v>
      </c>
      <c r="J64" s="1">
        <v>1</v>
      </c>
      <c r="K64" s="1"/>
      <c r="L64" s="1"/>
      <c r="M64" s="1">
        <v>1</v>
      </c>
      <c r="N64" s="1"/>
      <c r="O64" s="1"/>
      <c r="P64" s="1"/>
      <c r="Q64" s="103">
        <v>1</v>
      </c>
    </row>
    <row r="65" spans="1:17" x14ac:dyDescent="0.25">
      <c r="A65" s="1">
        <v>47</v>
      </c>
      <c r="B65" s="1"/>
      <c r="C65" s="1" t="s">
        <v>248</v>
      </c>
      <c r="D65" s="119" t="s">
        <v>314</v>
      </c>
      <c r="E65" s="120"/>
      <c r="F65" s="1" t="s">
        <v>290</v>
      </c>
      <c r="G65" s="1">
        <v>6</v>
      </c>
      <c r="H65" s="1" t="s">
        <v>351</v>
      </c>
      <c r="I65" s="1">
        <v>0.4</v>
      </c>
      <c r="J65" s="1">
        <v>1</v>
      </c>
      <c r="K65" s="1"/>
      <c r="L65" s="1"/>
      <c r="M65" s="1">
        <v>1</v>
      </c>
      <c r="N65" s="1"/>
      <c r="O65" s="1"/>
      <c r="P65" s="1"/>
      <c r="Q65" s="103">
        <v>1</v>
      </c>
    </row>
    <row r="66" spans="1:17" x14ac:dyDescent="0.25">
      <c r="A66" s="1">
        <v>48</v>
      </c>
      <c r="B66" s="1"/>
      <c r="C66" s="1" t="s">
        <v>300</v>
      </c>
      <c r="D66" s="119" t="s">
        <v>314</v>
      </c>
      <c r="E66" s="120"/>
      <c r="F66" s="1" t="s">
        <v>290</v>
      </c>
      <c r="G66" s="1">
        <v>6</v>
      </c>
      <c r="H66" s="1" t="s">
        <v>295</v>
      </c>
      <c r="I66" s="1">
        <v>0.4</v>
      </c>
      <c r="J66" s="1">
        <v>1</v>
      </c>
      <c r="K66" s="1"/>
      <c r="L66" s="1"/>
      <c r="M66" s="1">
        <v>1</v>
      </c>
      <c r="N66" s="1"/>
      <c r="O66" s="1"/>
      <c r="P66" s="1"/>
      <c r="Q66" s="103">
        <v>1</v>
      </c>
    </row>
    <row r="67" spans="1:17" x14ac:dyDescent="0.25">
      <c r="A67" s="1">
        <v>49</v>
      </c>
      <c r="B67" s="1"/>
      <c r="C67" s="1" t="s">
        <v>300</v>
      </c>
      <c r="D67" s="119" t="s">
        <v>314</v>
      </c>
      <c r="E67" s="120"/>
      <c r="F67" s="1" t="s">
        <v>290</v>
      </c>
      <c r="G67" s="1">
        <v>6</v>
      </c>
      <c r="H67" s="1" t="s">
        <v>352</v>
      </c>
      <c r="I67" s="1">
        <v>0.4</v>
      </c>
      <c r="J67" s="1">
        <v>1</v>
      </c>
      <c r="K67" s="1"/>
      <c r="L67" s="1"/>
      <c r="M67" s="1">
        <v>1</v>
      </c>
      <c r="N67" s="1"/>
      <c r="O67" s="1"/>
      <c r="P67" s="28"/>
      <c r="Q67" s="105">
        <v>1</v>
      </c>
    </row>
    <row r="68" spans="1:17" x14ac:dyDescent="0.25">
      <c r="A68" s="1">
        <v>50</v>
      </c>
      <c r="B68" s="1"/>
      <c r="C68" s="1" t="s">
        <v>337</v>
      </c>
      <c r="D68" s="119" t="s">
        <v>314</v>
      </c>
      <c r="E68" s="120"/>
      <c r="F68" s="1" t="s">
        <v>290</v>
      </c>
      <c r="G68" s="1">
        <v>6</v>
      </c>
      <c r="H68" s="1" t="s">
        <v>292</v>
      </c>
      <c r="I68" s="1">
        <v>0.4</v>
      </c>
      <c r="J68" s="1">
        <v>1</v>
      </c>
      <c r="K68" s="1"/>
      <c r="L68" s="1"/>
      <c r="M68" s="1">
        <v>1</v>
      </c>
      <c r="N68" s="1"/>
      <c r="O68" s="1"/>
      <c r="P68" s="28"/>
      <c r="Q68" s="105">
        <v>1</v>
      </c>
    </row>
    <row r="69" spans="1:17" x14ac:dyDescent="0.25">
      <c r="A69" s="1">
        <v>51</v>
      </c>
      <c r="B69" s="1"/>
      <c r="C69" s="1" t="s">
        <v>353</v>
      </c>
      <c r="D69" s="119" t="s">
        <v>314</v>
      </c>
      <c r="E69" s="120"/>
      <c r="F69" s="1" t="s">
        <v>290</v>
      </c>
      <c r="G69" s="1">
        <v>6</v>
      </c>
      <c r="H69" s="1" t="s">
        <v>354</v>
      </c>
      <c r="I69" s="1">
        <v>0.4</v>
      </c>
      <c r="J69" s="1">
        <v>3</v>
      </c>
      <c r="K69" s="1"/>
      <c r="L69" s="1"/>
      <c r="M69" s="1">
        <v>3</v>
      </c>
      <c r="N69" s="1"/>
      <c r="O69" s="1"/>
      <c r="P69" s="28"/>
      <c r="Q69" s="105">
        <v>3</v>
      </c>
    </row>
    <row r="70" spans="1:17" x14ac:dyDescent="0.25">
      <c r="A70" s="1">
        <v>52</v>
      </c>
      <c r="B70" s="1"/>
      <c r="C70" s="1" t="s">
        <v>350</v>
      </c>
      <c r="D70" s="119" t="s">
        <v>314</v>
      </c>
      <c r="E70" s="120"/>
      <c r="F70" s="1" t="s">
        <v>290</v>
      </c>
      <c r="G70" s="1">
        <v>6</v>
      </c>
      <c r="H70" s="1" t="s">
        <v>355</v>
      </c>
      <c r="I70" s="1">
        <v>0.4</v>
      </c>
      <c r="J70" s="1">
        <v>1</v>
      </c>
      <c r="K70" s="1"/>
      <c r="L70" s="1"/>
      <c r="M70" s="1">
        <v>1</v>
      </c>
      <c r="N70" s="1"/>
      <c r="O70" s="1"/>
      <c r="P70" s="28"/>
      <c r="Q70" s="105">
        <v>1</v>
      </c>
    </row>
    <row r="71" spans="1:17" x14ac:dyDescent="0.25">
      <c r="A71" s="1">
        <v>53</v>
      </c>
      <c r="B71" s="1"/>
      <c r="C71" s="1" t="s">
        <v>343</v>
      </c>
      <c r="D71" s="119" t="s">
        <v>314</v>
      </c>
      <c r="E71" s="120"/>
      <c r="F71" s="1" t="s">
        <v>290</v>
      </c>
      <c r="G71" s="1">
        <v>6</v>
      </c>
      <c r="H71" s="1" t="s">
        <v>356</v>
      </c>
      <c r="I71" s="1">
        <v>0.4</v>
      </c>
      <c r="J71" s="1">
        <v>2</v>
      </c>
      <c r="K71" s="1"/>
      <c r="L71" s="1"/>
      <c r="M71" s="1">
        <v>2</v>
      </c>
      <c r="N71" s="1"/>
      <c r="O71" s="1"/>
      <c r="P71" s="28"/>
      <c r="Q71" s="105">
        <v>2</v>
      </c>
    </row>
    <row r="72" spans="1:17" x14ac:dyDescent="0.25">
      <c r="A72" s="1">
        <v>54</v>
      </c>
      <c r="B72" s="1"/>
      <c r="C72" s="1" t="s">
        <v>343</v>
      </c>
      <c r="D72" s="119" t="s">
        <v>314</v>
      </c>
      <c r="E72" s="120"/>
      <c r="F72" s="1" t="s">
        <v>290</v>
      </c>
      <c r="G72" s="1">
        <v>6</v>
      </c>
      <c r="H72" s="1" t="s">
        <v>308</v>
      </c>
      <c r="I72" s="1">
        <v>0.4</v>
      </c>
      <c r="J72" s="1">
        <v>1</v>
      </c>
      <c r="K72" s="1"/>
      <c r="L72" s="1"/>
      <c r="M72" s="1">
        <v>1</v>
      </c>
      <c r="N72" s="1"/>
      <c r="O72" s="1"/>
      <c r="P72" s="28"/>
      <c r="Q72" s="105">
        <v>1</v>
      </c>
    </row>
    <row r="73" spans="1:17" x14ac:dyDescent="0.25">
      <c r="A73" s="1">
        <v>55</v>
      </c>
      <c r="B73" s="1"/>
      <c r="C73" s="1" t="s">
        <v>357</v>
      </c>
      <c r="D73" s="119" t="s">
        <v>314</v>
      </c>
      <c r="E73" s="120"/>
      <c r="F73" s="1" t="s">
        <v>290</v>
      </c>
      <c r="G73" s="1">
        <v>6</v>
      </c>
      <c r="H73" s="1" t="s">
        <v>292</v>
      </c>
      <c r="I73" s="1">
        <v>0.4</v>
      </c>
      <c r="J73" s="1">
        <v>1</v>
      </c>
      <c r="K73" s="1"/>
      <c r="L73" s="1"/>
      <c r="M73" s="1">
        <v>1</v>
      </c>
      <c r="N73" s="1"/>
      <c r="O73" s="1"/>
      <c r="P73" s="28"/>
      <c r="Q73" s="105">
        <v>1</v>
      </c>
    </row>
    <row r="74" spans="1:17" x14ac:dyDescent="0.25">
      <c r="A74" s="1">
        <v>56</v>
      </c>
      <c r="B74" s="1"/>
      <c r="C74" s="1" t="s">
        <v>245</v>
      </c>
      <c r="D74" s="119" t="s">
        <v>314</v>
      </c>
      <c r="E74" s="120"/>
      <c r="F74" s="1" t="s">
        <v>290</v>
      </c>
      <c r="G74" s="1">
        <v>6</v>
      </c>
      <c r="H74" s="1" t="s">
        <v>307</v>
      </c>
      <c r="I74" s="1">
        <v>0.4</v>
      </c>
      <c r="J74" s="1">
        <v>1</v>
      </c>
      <c r="K74" s="1"/>
      <c r="L74" s="1"/>
      <c r="M74" s="1">
        <v>1</v>
      </c>
      <c r="N74" s="1"/>
      <c r="O74" s="1"/>
      <c r="P74" s="28"/>
      <c r="Q74" s="105">
        <v>1</v>
      </c>
    </row>
    <row r="75" spans="1:17" x14ac:dyDescent="0.25">
      <c r="A75" s="1">
        <v>57</v>
      </c>
      <c r="B75" s="1"/>
      <c r="C75" s="1" t="s">
        <v>358</v>
      </c>
      <c r="D75" s="119" t="s">
        <v>314</v>
      </c>
      <c r="E75" s="120"/>
      <c r="F75" s="1" t="s">
        <v>290</v>
      </c>
      <c r="G75" s="1">
        <v>6</v>
      </c>
      <c r="H75" s="1" t="s">
        <v>292</v>
      </c>
      <c r="I75" s="1">
        <v>0.4</v>
      </c>
      <c r="J75" s="1">
        <v>3</v>
      </c>
      <c r="K75" s="1"/>
      <c r="L75" s="1"/>
      <c r="M75" s="1">
        <v>3</v>
      </c>
      <c r="N75" s="1"/>
      <c r="O75" s="1"/>
      <c r="P75" s="28"/>
      <c r="Q75" s="105">
        <v>3</v>
      </c>
    </row>
    <row r="76" spans="1:17" x14ac:dyDescent="0.25">
      <c r="A76" s="1">
        <v>58</v>
      </c>
      <c r="B76" s="1"/>
      <c r="C76" s="1" t="s">
        <v>320</v>
      </c>
      <c r="D76" s="119" t="s">
        <v>314</v>
      </c>
      <c r="E76" s="120"/>
      <c r="F76" s="1" t="s">
        <v>290</v>
      </c>
      <c r="G76" s="1">
        <v>6</v>
      </c>
      <c r="H76" s="1" t="s">
        <v>309</v>
      </c>
      <c r="I76" s="1">
        <v>0.4</v>
      </c>
      <c r="J76" s="1">
        <v>1</v>
      </c>
      <c r="K76" s="1"/>
      <c r="L76" s="1"/>
      <c r="M76" s="1">
        <v>1</v>
      </c>
      <c r="N76" s="1"/>
      <c r="O76" s="1"/>
      <c r="P76" s="28"/>
      <c r="Q76" s="105">
        <v>1</v>
      </c>
    </row>
    <row r="77" spans="1:17" x14ac:dyDescent="0.25">
      <c r="A77" s="1">
        <v>59</v>
      </c>
      <c r="B77" s="1"/>
      <c r="C77" s="1" t="s">
        <v>343</v>
      </c>
      <c r="D77" s="119" t="s">
        <v>314</v>
      </c>
      <c r="E77" s="120"/>
      <c r="F77" s="1" t="s">
        <v>290</v>
      </c>
      <c r="G77" s="1">
        <v>6</v>
      </c>
      <c r="H77" s="1" t="s">
        <v>359</v>
      </c>
      <c r="I77" s="1">
        <v>0.4</v>
      </c>
      <c r="J77" s="1">
        <v>1</v>
      </c>
      <c r="K77" s="1"/>
      <c r="L77" s="1"/>
      <c r="M77" s="1">
        <v>1</v>
      </c>
      <c r="N77" s="1"/>
      <c r="O77" s="1"/>
      <c r="P77" s="28"/>
      <c r="Q77" s="105">
        <v>1</v>
      </c>
    </row>
    <row r="78" spans="1:17" x14ac:dyDescent="0.25">
      <c r="A78" s="1">
        <v>60</v>
      </c>
      <c r="B78" s="1"/>
      <c r="C78" s="1" t="s">
        <v>322</v>
      </c>
      <c r="D78" s="119" t="s">
        <v>314</v>
      </c>
      <c r="E78" s="120"/>
      <c r="F78" s="1" t="s">
        <v>290</v>
      </c>
      <c r="G78" s="1">
        <v>6</v>
      </c>
      <c r="H78" s="1" t="s">
        <v>360</v>
      </c>
      <c r="I78" s="1">
        <v>0.4</v>
      </c>
      <c r="J78" s="1">
        <v>1</v>
      </c>
      <c r="K78" s="1"/>
      <c r="L78" s="1"/>
      <c r="M78" s="1">
        <v>1</v>
      </c>
      <c r="N78" s="1"/>
      <c r="O78" s="1"/>
      <c r="P78" s="28"/>
      <c r="Q78" s="105">
        <v>1</v>
      </c>
    </row>
    <row r="79" spans="1:17" x14ac:dyDescent="0.25">
      <c r="A79" s="1">
        <v>61</v>
      </c>
      <c r="B79" s="1"/>
      <c r="C79" s="1" t="s">
        <v>289</v>
      </c>
      <c r="D79" s="119" t="s">
        <v>314</v>
      </c>
      <c r="E79" s="120"/>
      <c r="F79" s="1" t="s">
        <v>290</v>
      </c>
      <c r="G79" s="1">
        <v>6</v>
      </c>
      <c r="H79" s="1" t="s">
        <v>361</v>
      </c>
      <c r="I79" s="1">
        <v>6</v>
      </c>
      <c r="J79" s="1">
        <v>1</v>
      </c>
      <c r="K79" s="1"/>
      <c r="L79" s="1"/>
      <c r="M79" s="1">
        <v>1</v>
      </c>
      <c r="N79" s="1"/>
      <c r="O79" s="1"/>
      <c r="P79" s="28">
        <v>1</v>
      </c>
      <c r="Q79" s="105"/>
    </row>
    <row r="80" spans="1:17" x14ac:dyDescent="0.25">
      <c r="A80" s="1">
        <v>62</v>
      </c>
      <c r="B80" s="1"/>
      <c r="C80" s="1" t="s">
        <v>289</v>
      </c>
      <c r="D80" s="119" t="s">
        <v>314</v>
      </c>
      <c r="E80" s="120"/>
      <c r="F80" s="1" t="s">
        <v>290</v>
      </c>
      <c r="G80" s="1">
        <v>6</v>
      </c>
      <c r="H80" s="1" t="s">
        <v>362</v>
      </c>
      <c r="I80" s="1">
        <v>6</v>
      </c>
      <c r="J80" s="1">
        <v>1</v>
      </c>
      <c r="K80" s="1"/>
      <c r="L80" s="1"/>
      <c r="M80" s="1">
        <v>1</v>
      </c>
      <c r="N80" s="1"/>
      <c r="O80" s="1"/>
      <c r="P80" s="28">
        <v>1</v>
      </c>
      <c r="Q80" s="105"/>
    </row>
    <row r="81" spans="1:17" x14ac:dyDescent="0.25">
      <c r="A81" s="1">
        <v>63</v>
      </c>
      <c r="B81" s="1"/>
      <c r="C81" s="1" t="s">
        <v>343</v>
      </c>
      <c r="D81" s="119" t="s">
        <v>314</v>
      </c>
      <c r="E81" s="120"/>
      <c r="F81" s="1" t="s">
        <v>290</v>
      </c>
      <c r="G81" s="1">
        <v>6</v>
      </c>
      <c r="H81" s="1" t="s">
        <v>363</v>
      </c>
      <c r="I81" s="1">
        <v>0.4</v>
      </c>
      <c r="J81" s="1">
        <v>2</v>
      </c>
      <c r="K81" s="1"/>
      <c r="L81" s="1"/>
      <c r="M81" s="1">
        <v>2</v>
      </c>
      <c r="N81" s="1"/>
      <c r="O81" s="1"/>
      <c r="P81" s="28"/>
      <c r="Q81" s="105">
        <v>2</v>
      </c>
    </row>
    <row r="82" spans="1:17" x14ac:dyDescent="0.25">
      <c r="A82" s="1">
        <v>64</v>
      </c>
      <c r="B82" s="1"/>
      <c r="C82" s="1" t="s">
        <v>343</v>
      </c>
      <c r="D82" s="119" t="s">
        <v>314</v>
      </c>
      <c r="E82" s="120"/>
      <c r="F82" s="1" t="s">
        <v>290</v>
      </c>
      <c r="G82" s="1">
        <v>6</v>
      </c>
      <c r="H82" s="1" t="s">
        <v>344</v>
      </c>
      <c r="I82" s="1" t="s">
        <v>364</v>
      </c>
      <c r="J82" s="1">
        <v>1</v>
      </c>
      <c r="K82" s="1"/>
      <c r="L82" s="1"/>
      <c r="M82" s="1">
        <v>1</v>
      </c>
      <c r="N82" s="1"/>
      <c r="O82" s="1"/>
      <c r="P82" s="28"/>
      <c r="Q82" s="105">
        <v>1</v>
      </c>
    </row>
    <row r="83" spans="1:17" x14ac:dyDescent="0.25">
      <c r="A83" s="1">
        <v>65</v>
      </c>
      <c r="B83" s="1"/>
      <c r="C83" s="1" t="s">
        <v>343</v>
      </c>
      <c r="D83" s="119" t="s">
        <v>314</v>
      </c>
      <c r="E83" s="120"/>
      <c r="F83" s="1" t="s">
        <v>290</v>
      </c>
      <c r="G83" s="1">
        <v>6</v>
      </c>
      <c r="H83" s="1" t="s">
        <v>365</v>
      </c>
      <c r="I83" s="1">
        <v>0.4</v>
      </c>
      <c r="J83" s="1">
        <v>1</v>
      </c>
      <c r="K83" s="1"/>
      <c r="L83" s="1"/>
      <c r="M83" s="1">
        <v>1</v>
      </c>
      <c r="N83" s="1"/>
      <c r="O83" s="1"/>
      <c r="P83" s="28"/>
      <c r="Q83" s="105">
        <v>1</v>
      </c>
    </row>
    <row r="84" spans="1:17" x14ac:dyDescent="0.25">
      <c r="A84" s="1">
        <v>66</v>
      </c>
      <c r="B84" s="1"/>
      <c r="C84" s="1" t="s">
        <v>343</v>
      </c>
      <c r="D84" s="119" t="s">
        <v>314</v>
      </c>
      <c r="E84" s="120"/>
      <c r="F84" s="1" t="s">
        <v>290</v>
      </c>
      <c r="G84" s="1">
        <v>6</v>
      </c>
      <c r="H84" s="1" t="s">
        <v>366</v>
      </c>
      <c r="I84" s="1">
        <v>6</v>
      </c>
      <c r="J84" s="1">
        <v>1</v>
      </c>
      <c r="K84" s="103"/>
      <c r="L84" s="103"/>
      <c r="M84" s="1">
        <v>1</v>
      </c>
      <c r="N84" s="103"/>
      <c r="O84" s="103"/>
      <c r="P84" s="105">
        <v>1</v>
      </c>
      <c r="Q84" s="105"/>
    </row>
    <row r="85" spans="1:17" x14ac:dyDescent="0.25">
      <c r="A85" s="1">
        <v>67</v>
      </c>
      <c r="B85" s="1"/>
      <c r="C85" s="1" t="s">
        <v>322</v>
      </c>
      <c r="D85" s="119" t="s">
        <v>314</v>
      </c>
      <c r="E85" s="120"/>
      <c r="F85" s="1" t="s">
        <v>290</v>
      </c>
      <c r="G85" s="1">
        <v>6</v>
      </c>
      <c r="H85" s="1" t="s">
        <v>367</v>
      </c>
      <c r="I85" s="1">
        <v>0.4</v>
      </c>
      <c r="J85" s="1">
        <v>1</v>
      </c>
      <c r="K85" s="103"/>
      <c r="L85" s="103"/>
      <c r="M85" s="1">
        <v>1</v>
      </c>
      <c r="N85" s="103"/>
      <c r="O85" s="103"/>
      <c r="P85" s="105"/>
      <c r="Q85" s="105">
        <v>1</v>
      </c>
    </row>
    <row r="86" spans="1:17" x14ac:dyDescent="0.25">
      <c r="A86" s="1">
        <v>68</v>
      </c>
      <c r="B86" s="1"/>
      <c r="C86" s="1" t="s">
        <v>300</v>
      </c>
      <c r="D86" s="119" t="s">
        <v>314</v>
      </c>
      <c r="E86" s="120"/>
      <c r="F86" s="1" t="s">
        <v>290</v>
      </c>
      <c r="G86" s="1">
        <v>6</v>
      </c>
      <c r="H86" s="1" t="s">
        <v>368</v>
      </c>
      <c r="I86" s="1">
        <v>0.4</v>
      </c>
      <c r="J86" s="1">
        <v>1</v>
      </c>
      <c r="K86" s="103"/>
      <c r="L86" s="103"/>
      <c r="M86" s="1">
        <v>1</v>
      </c>
      <c r="N86" s="103"/>
      <c r="O86" s="103"/>
      <c r="P86" s="105"/>
      <c r="Q86" s="105">
        <v>1</v>
      </c>
    </row>
    <row r="87" spans="1:17" x14ac:dyDescent="0.25">
      <c r="A87" s="1">
        <v>69</v>
      </c>
      <c r="B87" s="1"/>
      <c r="C87" s="1" t="s">
        <v>369</v>
      </c>
      <c r="D87" s="119" t="s">
        <v>314</v>
      </c>
      <c r="E87" s="120"/>
      <c r="F87" s="1" t="s">
        <v>290</v>
      </c>
      <c r="G87" s="1">
        <v>6</v>
      </c>
      <c r="H87" s="1" t="s">
        <v>297</v>
      </c>
      <c r="I87" s="1">
        <v>0.4</v>
      </c>
      <c r="J87" s="1">
        <v>4</v>
      </c>
      <c r="K87" s="103"/>
      <c r="L87" s="103"/>
      <c r="M87" s="1">
        <v>4</v>
      </c>
      <c r="N87" s="103"/>
      <c r="O87" s="103"/>
      <c r="P87" s="105"/>
      <c r="Q87" s="105">
        <v>4</v>
      </c>
    </row>
    <row r="88" spans="1:17" x14ac:dyDescent="0.25">
      <c r="A88" s="1">
        <v>70</v>
      </c>
      <c r="B88" s="1"/>
      <c r="C88" s="1" t="s">
        <v>289</v>
      </c>
      <c r="D88" s="119" t="s">
        <v>314</v>
      </c>
      <c r="E88" s="120"/>
      <c r="F88" s="1" t="s">
        <v>290</v>
      </c>
      <c r="G88" s="1">
        <v>6</v>
      </c>
      <c r="H88" s="1" t="s">
        <v>370</v>
      </c>
      <c r="I88" s="1">
        <v>6</v>
      </c>
      <c r="J88" s="1">
        <v>1</v>
      </c>
      <c r="K88" s="103"/>
      <c r="L88" s="103"/>
      <c r="M88" s="1">
        <v>1</v>
      </c>
      <c r="N88" s="103"/>
      <c r="O88" s="103"/>
      <c r="P88" s="105">
        <v>1</v>
      </c>
      <c r="Q88" s="105"/>
    </row>
    <row r="89" spans="1:17" x14ac:dyDescent="0.25">
      <c r="A89" s="1">
        <v>71</v>
      </c>
      <c r="B89" s="1"/>
      <c r="C89" s="1" t="s">
        <v>371</v>
      </c>
      <c r="D89" s="119" t="s">
        <v>314</v>
      </c>
      <c r="E89" s="120"/>
      <c r="F89" s="1" t="s">
        <v>290</v>
      </c>
      <c r="G89" s="1">
        <v>6</v>
      </c>
      <c r="H89" s="1" t="s">
        <v>372</v>
      </c>
      <c r="I89" s="1">
        <v>0.4</v>
      </c>
      <c r="J89" s="1">
        <v>4</v>
      </c>
      <c r="K89" s="103"/>
      <c r="L89" s="103"/>
      <c r="M89" s="1">
        <v>4</v>
      </c>
      <c r="N89" s="103"/>
      <c r="O89" s="103"/>
      <c r="P89" s="105"/>
      <c r="Q89" s="105">
        <v>4</v>
      </c>
    </row>
    <row r="90" spans="1:17" x14ac:dyDescent="0.25">
      <c r="A90" s="1">
        <v>72</v>
      </c>
      <c r="B90" s="1"/>
      <c r="C90" s="1" t="s">
        <v>343</v>
      </c>
      <c r="D90" s="119" t="s">
        <v>314</v>
      </c>
      <c r="E90" s="120"/>
      <c r="F90" s="1" t="s">
        <v>290</v>
      </c>
      <c r="G90" s="1">
        <v>6</v>
      </c>
      <c r="H90" s="1" t="s">
        <v>373</v>
      </c>
      <c r="I90" s="1">
        <v>0.4</v>
      </c>
      <c r="J90" s="1">
        <v>2</v>
      </c>
      <c r="K90" s="103"/>
      <c r="L90" s="103"/>
      <c r="M90" s="1">
        <v>2</v>
      </c>
      <c r="N90" s="103"/>
      <c r="O90" s="103"/>
      <c r="P90" s="105"/>
      <c r="Q90" s="105">
        <v>2</v>
      </c>
    </row>
    <row r="91" spans="1:17" x14ac:dyDescent="0.25">
      <c r="A91" s="1">
        <v>73</v>
      </c>
      <c r="B91" s="1"/>
      <c r="C91" s="15" t="s">
        <v>343</v>
      </c>
      <c r="D91" s="119" t="s">
        <v>314</v>
      </c>
      <c r="E91" s="120"/>
      <c r="F91" s="15" t="s">
        <v>290</v>
      </c>
      <c r="G91" s="15">
        <v>6</v>
      </c>
      <c r="H91" s="15" t="s">
        <v>303</v>
      </c>
      <c r="I91" s="15">
        <v>0.4</v>
      </c>
      <c r="J91" s="15">
        <v>1</v>
      </c>
      <c r="K91" s="2"/>
      <c r="L91" s="2"/>
      <c r="M91" s="15">
        <v>1</v>
      </c>
      <c r="N91" s="2"/>
      <c r="O91" s="2"/>
      <c r="P91" s="27"/>
      <c r="Q91" s="27">
        <v>1</v>
      </c>
    </row>
    <row r="92" spans="1:17" x14ac:dyDescent="0.25">
      <c r="A92" s="15">
        <v>74</v>
      </c>
      <c r="B92" s="108"/>
      <c r="C92" s="15" t="s">
        <v>300</v>
      </c>
      <c r="D92" s="119" t="s">
        <v>314</v>
      </c>
      <c r="E92" s="120"/>
      <c r="F92" s="15" t="s">
        <v>290</v>
      </c>
      <c r="G92" s="15">
        <v>6</v>
      </c>
      <c r="H92" s="15" t="s">
        <v>368</v>
      </c>
      <c r="I92" s="15">
        <v>0.4</v>
      </c>
      <c r="J92" s="15">
        <v>1</v>
      </c>
      <c r="K92" s="2"/>
      <c r="L92" s="2"/>
      <c r="M92" s="15">
        <v>1</v>
      </c>
      <c r="N92" s="2"/>
      <c r="O92" s="2"/>
      <c r="P92" s="27"/>
      <c r="Q92" s="27">
        <v>1</v>
      </c>
    </row>
    <row r="93" spans="1:17" x14ac:dyDescent="0.25">
      <c r="A93" s="1"/>
      <c r="B93" s="1"/>
      <c r="C93" s="1"/>
      <c r="D93" s="119"/>
      <c r="E93" s="120"/>
      <c r="F93" s="1"/>
      <c r="G93" s="1"/>
      <c r="H93" s="103"/>
      <c r="I93" s="103"/>
      <c r="J93" s="103">
        <f t="shared" ref="J93" si="0">SUM(J19:J92)</f>
        <v>130</v>
      </c>
      <c r="K93" s="103">
        <f t="shared" ref="K93" si="1">SUM(K19:K92)</f>
        <v>0</v>
      </c>
      <c r="L93" s="103">
        <f t="shared" ref="L93" si="2">SUM(L19:L92)</f>
        <v>8</v>
      </c>
      <c r="M93" s="103">
        <f t="shared" ref="M93" si="3">SUM(M19:M92)</f>
        <v>122</v>
      </c>
      <c r="N93" s="103">
        <f t="shared" ref="N93" si="4">SUM(N19:N92)</f>
        <v>0</v>
      </c>
      <c r="O93" s="103">
        <f t="shared" ref="O93" si="5">SUM(O19:O92)</f>
        <v>0</v>
      </c>
      <c r="P93" s="105">
        <f t="shared" ref="P93" si="6">SUM(P19:P92)</f>
        <v>17</v>
      </c>
      <c r="Q93" s="105">
        <f t="shared" ref="Q93" si="7">SUM(Q19:Q92)</f>
        <v>113</v>
      </c>
    </row>
    <row r="94" spans="1:17" x14ac:dyDescent="0.25">
      <c r="A94" s="104"/>
      <c r="B94" s="104"/>
      <c r="C94" s="104"/>
      <c r="F94" s="104"/>
      <c r="G94" s="104"/>
      <c r="P94" s="115"/>
      <c r="Q94" s="115"/>
    </row>
    <row r="95" spans="1:17" x14ac:dyDescent="0.25">
      <c r="F95" s="104"/>
      <c r="G95" s="104"/>
      <c r="P95" s="115"/>
      <c r="Q95" s="115"/>
    </row>
    <row r="96" spans="1:17" x14ac:dyDescent="0.25">
      <c r="F96" s="104"/>
      <c r="G96" s="104"/>
      <c r="P96" s="115"/>
      <c r="Q96" s="115"/>
    </row>
    <row r="97" spans="16:17" x14ac:dyDescent="0.25">
      <c r="P97" s="115"/>
      <c r="Q97" s="115"/>
    </row>
    <row r="98" spans="16:17" x14ac:dyDescent="0.25">
      <c r="P98" s="115"/>
      <c r="Q98" s="115"/>
    </row>
    <row r="99" spans="16:17" x14ac:dyDescent="0.25">
      <c r="P99" s="115"/>
      <c r="Q99" s="115"/>
    </row>
  </sheetData>
  <mergeCells count="75">
    <mergeCell ref="D93:E93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39:E39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51:E51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63:E63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75:E75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87:E87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8:E88"/>
    <mergeCell ref="D89:E89"/>
    <mergeCell ref="D90:E90"/>
    <mergeCell ref="D91:E91"/>
    <mergeCell ref="D92:E92"/>
  </mergeCells>
  <pageMargins left="0.70866141732283472" right="0.70866141732283472" top="0.74803149606299213" bottom="0.74803149606299213" header="0.31496062992125984" footer="0.31496062992125984"/>
  <pageSetup paperSize="9" scale="74" fitToHeight="6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2" zoomScale="58" zoomScaleNormal="58" workbookViewId="0">
      <selection activeCell="G10" sqref="G10:G14"/>
    </sheetView>
  </sheetViews>
  <sheetFormatPr defaultRowHeight="15" x14ac:dyDescent="0.25"/>
  <cols>
    <col min="1" max="1" width="30.28515625" customWidth="1"/>
    <col min="2" max="2" width="13.42578125" customWidth="1"/>
    <col min="3" max="3" width="18.5703125" customWidth="1"/>
    <col min="4" max="4" width="20.5703125" customWidth="1"/>
    <col min="5" max="5" width="17.140625" customWidth="1"/>
  </cols>
  <sheetData>
    <row r="1" spans="1:7" ht="15.75" x14ac:dyDescent="0.25">
      <c r="A1" s="39"/>
      <c r="B1" s="40"/>
      <c r="C1" s="40"/>
      <c r="D1" s="40"/>
      <c r="E1" s="40"/>
      <c r="F1" s="40"/>
    </row>
    <row r="2" spans="1:7" ht="15.75" x14ac:dyDescent="0.25">
      <c r="A2" s="121" t="s">
        <v>218</v>
      </c>
      <c r="B2" s="121"/>
      <c r="C2" s="121"/>
      <c r="D2" s="121"/>
      <c r="E2" s="121"/>
      <c r="F2" s="121"/>
    </row>
    <row r="3" spans="1:7" ht="15.75" x14ac:dyDescent="0.25">
      <c r="A3" s="121"/>
      <c r="B3" s="121"/>
      <c r="C3" s="121"/>
      <c r="D3" s="121"/>
      <c r="E3" s="121"/>
      <c r="F3" s="121"/>
    </row>
    <row r="4" spans="1:7" ht="16.5" thickBot="1" x14ac:dyDescent="0.3">
      <c r="A4" s="39"/>
      <c r="B4" s="40"/>
      <c r="C4" s="40"/>
      <c r="D4" s="40"/>
      <c r="E4" s="41">
        <v>2018</v>
      </c>
      <c r="F4" s="42" t="s">
        <v>180</v>
      </c>
    </row>
    <row r="5" spans="1:7" ht="15.75" x14ac:dyDescent="0.25">
      <c r="A5" s="122"/>
      <c r="B5" s="124" t="s">
        <v>181</v>
      </c>
      <c r="C5" s="125"/>
      <c r="D5" s="126" t="s">
        <v>182</v>
      </c>
      <c r="E5" s="126" t="s">
        <v>183</v>
      </c>
      <c r="F5" s="128" t="s">
        <v>184</v>
      </c>
    </row>
    <row r="6" spans="1:7" ht="31.5" x14ac:dyDescent="0.25">
      <c r="A6" s="123"/>
      <c r="B6" s="43" t="s">
        <v>185</v>
      </c>
      <c r="C6" s="43" t="s">
        <v>186</v>
      </c>
      <c r="D6" s="127"/>
      <c r="E6" s="127"/>
      <c r="F6" s="129"/>
    </row>
    <row r="7" spans="1:7" ht="15.75" x14ac:dyDescent="0.25">
      <c r="A7" s="44"/>
      <c r="B7" s="45">
        <v>2</v>
      </c>
      <c r="C7" s="45">
        <v>3</v>
      </c>
      <c r="D7" s="45">
        <v>4</v>
      </c>
      <c r="E7" s="45">
        <v>5</v>
      </c>
      <c r="F7" s="46">
        <v>6</v>
      </c>
    </row>
    <row r="8" spans="1:7" ht="120.75" customHeight="1" x14ac:dyDescent="0.25">
      <c r="A8" s="47" t="s">
        <v>187</v>
      </c>
      <c r="B8" s="48" t="s">
        <v>188</v>
      </c>
      <c r="C8" s="48" t="s">
        <v>188</v>
      </c>
      <c r="D8" s="49" t="s">
        <v>188</v>
      </c>
      <c r="E8" s="48"/>
      <c r="F8" s="50">
        <f>(F10+F11)/2</f>
        <v>2</v>
      </c>
    </row>
    <row r="9" spans="1:7" ht="27.75" customHeight="1" x14ac:dyDescent="0.25">
      <c r="A9" s="51" t="s">
        <v>189</v>
      </c>
      <c r="B9" s="48"/>
      <c r="C9" s="48"/>
      <c r="D9" s="52"/>
      <c r="E9" s="48"/>
      <c r="F9" s="53"/>
    </row>
    <row r="10" spans="1:7" ht="147.75" customHeight="1" x14ac:dyDescent="0.25">
      <c r="A10" s="54" t="s">
        <v>190</v>
      </c>
      <c r="B10" s="55">
        <v>0.3</v>
      </c>
      <c r="C10" s="56">
        <f>'[1]форма 6.4.'!D8</f>
        <v>0</v>
      </c>
      <c r="D10" s="49">
        <v>1.2</v>
      </c>
      <c r="E10" s="48" t="s">
        <v>191</v>
      </c>
      <c r="F10" s="57">
        <f>IF(AND(D10&gt;=80%,D10&lt;=120%),2,IF(D10&lt;80%,3,1))</f>
        <v>2</v>
      </c>
      <c r="G10" t="s">
        <v>475</v>
      </c>
    </row>
    <row r="11" spans="1:7" ht="189.75" customHeight="1" x14ac:dyDescent="0.25">
      <c r="A11" s="54" t="s">
        <v>192</v>
      </c>
      <c r="B11" s="58">
        <v>0</v>
      </c>
      <c r="C11" s="58">
        <f>C13+C14+C15+C16</f>
        <v>0</v>
      </c>
      <c r="D11" s="49">
        <f t="shared" ref="D11" si="0">IF(B11=C11,1,IF(C11=0,0,B11/C11))</f>
        <v>1</v>
      </c>
      <c r="E11" s="48" t="s">
        <v>191</v>
      </c>
      <c r="F11" s="57">
        <f>IF(AND(D11&gt;=80%,D11&lt;=120%),2,IF(D11&lt;80%,3,1))</f>
        <v>2</v>
      </c>
      <c r="G11" t="s">
        <v>476</v>
      </c>
    </row>
    <row r="12" spans="1:7" ht="15.75" x14ac:dyDescent="0.25">
      <c r="A12" s="51" t="s">
        <v>193</v>
      </c>
      <c r="B12" s="48"/>
      <c r="C12" s="48"/>
      <c r="D12" s="49"/>
      <c r="E12" s="48"/>
      <c r="F12" s="53"/>
      <c r="G12" t="s">
        <v>477</v>
      </c>
    </row>
    <row r="13" spans="1:7" ht="78" customHeight="1" x14ac:dyDescent="0.25">
      <c r="A13" s="51" t="s">
        <v>194</v>
      </c>
      <c r="B13" s="59">
        <v>1</v>
      </c>
      <c r="C13" s="48">
        <f>'[1]форма 6.4.'!D9</f>
        <v>0</v>
      </c>
      <c r="D13" s="49">
        <v>1.2</v>
      </c>
      <c r="E13" s="48" t="s">
        <v>188</v>
      </c>
      <c r="F13" s="53" t="s">
        <v>188</v>
      </c>
      <c r="G13" t="s">
        <v>478</v>
      </c>
    </row>
    <row r="14" spans="1:7" ht="111" customHeight="1" x14ac:dyDescent="0.25">
      <c r="A14" s="51" t="s">
        <v>195</v>
      </c>
      <c r="B14" s="59">
        <v>1</v>
      </c>
      <c r="C14" s="48">
        <f>'[1]форма 6.4.'!D10</f>
        <v>0</v>
      </c>
      <c r="D14" s="49">
        <v>1.2</v>
      </c>
      <c r="E14" s="48" t="s">
        <v>188</v>
      </c>
      <c r="F14" s="53" t="s">
        <v>188</v>
      </c>
      <c r="G14" t="s">
        <v>479</v>
      </c>
    </row>
    <row r="15" spans="1:7" ht="66" customHeight="1" x14ac:dyDescent="0.25">
      <c r="A15" s="51" t="s">
        <v>196</v>
      </c>
      <c r="B15" s="59">
        <v>3</v>
      </c>
      <c r="C15" s="48">
        <f>'[1]форма 6.4.'!D11</f>
        <v>0</v>
      </c>
      <c r="D15" s="49">
        <v>1.2</v>
      </c>
      <c r="E15" s="48" t="s">
        <v>188</v>
      </c>
      <c r="F15" s="53" t="s">
        <v>188</v>
      </c>
    </row>
    <row r="16" spans="1:7" ht="126.75" customHeight="1" x14ac:dyDescent="0.25">
      <c r="A16" s="51" t="s">
        <v>197</v>
      </c>
      <c r="B16" s="59">
        <v>0</v>
      </c>
      <c r="C16" s="48">
        <f>'[1]форма 6.4.'!D12</f>
        <v>0</v>
      </c>
      <c r="D16" s="49">
        <f>IF(B16=C16,1,IF(C16=0,0,B16/C16))</f>
        <v>1</v>
      </c>
      <c r="E16" s="48" t="s">
        <v>188</v>
      </c>
      <c r="F16" s="53" t="s">
        <v>188</v>
      </c>
    </row>
    <row r="17" spans="1:6" ht="123" customHeight="1" x14ac:dyDescent="0.25">
      <c r="A17" s="47" t="s">
        <v>198</v>
      </c>
      <c r="B17" s="48" t="s">
        <v>188</v>
      </c>
      <c r="C17" s="48" t="s">
        <v>188</v>
      </c>
      <c r="D17" s="49" t="s">
        <v>188</v>
      </c>
      <c r="E17" s="48"/>
      <c r="F17" s="50">
        <f>(F19+F20+F21)/3</f>
        <v>2</v>
      </c>
    </row>
    <row r="18" spans="1:6" ht="24" customHeight="1" x14ac:dyDescent="0.25">
      <c r="A18" s="51" t="s">
        <v>199</v>
      </c>
      <c r="B18" s="48"/>
      <c r="C18" s="48"/>
      <c r="D18" s="49"/>
      <c r="E18" s="48"/>
      <c r="F18" s="53"/>
    </row>
    <row r="19" spans="1:6" ht="96" customHeight="1" x14ac:dyDescent="0.25">
      <c r="A19" s="54" t="s">
        <v>200</v>
      </c>
      <c r="B19" s="60">
        <v>1</v>
      </c>
      <c r="C19" s="48">
        <f>'[1]форма 6.4.'!D13</f>
        <v>0</v>
      </c>
      <c r="D19" s="49">
        <v>1.2</v>
      </c>
      <c r="E19" s="48" t="s">
        <v>191</v>
      </c>
      <c r="F19" s="57">
        <f>IF(AND(D19&gt;=80%,D19&lt;=120%),2,IF(D19&lt;80%,3,1))</f>
        <v>2</v>
      </c>
    </row>
    <row r="20" spans="1:6" ht="121.5" customHeight="1" x14ac:dyDescent="0.25">
      <c r="A20" s="54" t="s">
        <v>201</v>
      </c>
      <c r="B20" s="60">
        <v>0</v>
      </c>
      <c r="C20" s="48">
        <f>'[1]форма 6.4.'!D14</f>
        <v>0</v>
      </c>
      <c r="D20" s="49">
        <f t="shared" ref="D20:D25" si="1">IF(B20=C20,1,IF(C20=0,0,B20/C20))</f>
        <v>1</v>
      </c>
      <c r="E20" s="48" t="s">
        <v>191</v>
      </c>
      <c r="F20" s="57">
        <f>IF(AND(D20&gt;=80%,D20&lt;=120%),2,IF(D20&lt;80%,3,1))</f>
        <v>2</v>
      </c>
    </row>
    <row r="21" spans="1:6" ht="127.5" customHeight="1" x14ac:dyDescent="0.25">
      <c r="A21" s="54" t="s">
        <v>202</v>
      </c>
      <c r="B21" s="60">
        <v>1</v>
      </c>
      <c r="C21" s="48">
        <f>'[1]форма 6.4.'!D15</f>
        <v>0</v>
      </c>
      <c r="D21" s="49">
        <v>1.2</v>
      </c>
      <c r="E21" s="48" t="s">
        <v>191</v>
      </c>
      <c r="F21" s="57">
        <f>IF(AND(D21&gt;=80%,D21&lt;=120%),2,IF(D21&lt;80%,3,1))</f>
        <v>2</v>
      </c>
    </row>
    <row r="22" spans="1:6" ht="159.75" customHeight="1" x14ac:dyDescent="0.25">
      <c r="A22" s="47" t="s">
        <v>203</v>
      </c>
      <c r="B22" s="59">
        <v>1</v>
      </c>
      <c r="C22" s="48">
        <f>'[1]форма 6.4.'!D16</f>
        <v>0</v>
      </c>
      <c r="D22" s="49">
        <v>1.2</v>
      </c>
      <c r="E22" s="48" t="s">
        <v>191</v>
      </c>
      <c r="F22" s="57">
        <f>IF(AND(D22&gt;=80%,D22&lt;=120%),2,IF(D22&lt;80%,3,1))</f>
        <v>2</v>
      </c>
    </row>
    <row r="23" spans="1:6" ht="168.75" customHeight="1" x14ac:dyDescent="0.25">
      <c r="A23" s="47" t="s">
        <v>204</v>
      </c>
      <c r="B23" s="59">
        <v>1</v>
      </c>
      <c r="C23" s="48">
        <f>'[1]форма 6.4.'!D17</f>
        <v>0</v>
      </c>
      <c r="D23" s="49">
        <v>1.2</v>
      </c>
      <c r="E23" s="48" t="s">
        <v>191</v>
      </c>
      <c r="F23" s="57">
        <f>IF(AND(D23&gt;=80%,D23&lt;=120%),2,IF(D23&lt;80%,3,1))</f>
        <v>2</v>
      </c>
    </row>
    <row r="24" spans="1:6" ht="125.25" customHeight="1" x14ac:dyDescent="0.25">
      <c r="A24" s="47" t="s">
        <v>205</v>
      </c>
      <c r="B24" s="48" t="s">
        <v>188</v>
      </c>
      <c r="C24" s="49" t="str">
        <f>'[1]план 2012-2014'!D24</f>
        <v>-</v>
      </c>
      <c r="D24" s="49" t="s">
        <v>188</v>
      </c>
      <c r="E24" s="48"/>
      <c r="F24" s="57">
        <f>F25</f>
        <v>2</v>
      </c>
    </row>
    <row r="25" spans="1:6" ht="191.25" customHeight="1" x14ac:dyDescent="0.25">
      <c r="A25" s="51" t="s">
        <v>206</v>
      </c>
      <c r="B25" s="61">
        <v>0</v>
      </c>
      <c r="C25" s="49">
        <f>'[1]форма 6.4.'!D18</f>
        <v>0</v>
      </c>
      <c r="D25" s="49">
        <f t="shared" si="1"/>
        <v>1</v>
      </c>
      <c r="E25" s="48" t="s">
        <v>207</v>
      </c>
      <c r="F25" s="57">
        <f>IF(AND(D25&gt;=80%,D25&lt;=120%),2,IF(D25&lt;80%,1,3))</f>
        <v>2</v>
      </c>
    </row>
    <row r="26" spans="1:6" ht="15.75" x14ac:dyDescent="0.25">
      <c r="A26" s="51"/>
      <c r="B26" s="62"/>
      <c r="C26" s="48"/>
      <c r="D26" s="49"/>
      <c r="E26" s="48"/>
      <c r="F26" s="57"/>
    </row>
    <row r="27" spans="1:6" ht="152.25" customHeight="1" x14ac:dyDescent="0.25">
      <c r="A27" s="47" t="s">
        <v>208</v>
      </c>
      <c r="B27" s="48" t="s">
        <v>188</v>
      </c>
      <c r="C27" s="48" t="s">
        <v>188</v>
      </c>
      <c r="D27" s="49" t="s">
        <v>188</v>
      </c>
      <c r="E27" s="48"/>
      <c r="F27" s="50">
        <f>(F29+F30)/2</f>
        <v>2</v>
      </c>
    </row>
    <row r="28" spans="1:6" ht="31.5" customHeight="1" x14ac:dyDescent="0.25">
      <c r="A28" s="51" t="s">
        <v>199</v>
      </c>
      <c r="B28" s="48"/>
      <c r="C28" s="48"/>
      <c r="D28" s="49"/>
      <c r="E28" s="48"/>
      <c r="F28" s="53"/>
    </row>
    <row r="29" spans="1:6" ht="147" customHeight="1" x14ac:dyDescent="0.25">
      <c r="A29" s="54" t="s">
        <v>209</v>
      </c>
      <c r="B29" s="55">
        <v>0</v>
      </c>
      <c r="C29" s="49">
        <f>'[1]форма 6.4.'!D19</f>
        <v>0</v>
      </c>
      <c r="D29" s="49">
        <f>IF(B29=C29,1,IF(C29=0,0,B29/C29))</f>
        <v>1</v>
      </c>
      <c r="E29" s="48" t="s">
        <v>207</v>
      </c>
      <c r="F29" s="57">
        <f>IF(AND(D29&gt;=80%,D29&lt;=120%),2,IF(D29&lt;80%,1,3))</f>
        <v>2</v>
      </c>
    </row>
    <row r="30" spans="1:6" ht="189" x14ac:dyDescent="0.25">
      <c r="A30" s="54" t="s">
        <v>210</v>
      </c>
      <c r="B30" s="55">
        <v>0</v>
      </c>
      <c r="C30" s="49">
        <f>'[1]форма 6.4.'!D20</f>
        <v>0</v>
      </c>
      <c r="D30" s="49">
        <f>IF(B30=C30,1,IF(C30=0,0,B30/C30))</f>
        <v>1</v>
      </c>
      <c r="E30" s="48" t="s">
        <v>207</v>
      </c>
      <c r="F30" s="57">
        <f>IF(AND(D30&gt;=80%,D30&lt;=120%),2,IF(D30&lt;80%,1,3))</f>
        <v>2</v>
      </c>
    </row>
    <row r="31" spans="1:6" ht="57" hidden="1" customHeight="1" thickBot="1" x14ac:dyDescent="0.3">
      <c r="A31" s="69" t="s">
        <v>211</v>
      </c>
      <c r="B31" s="70" t="s">
        <v>188</v>
      </c>
      <c r="C31" s="70" t="s">
        <v>188</v>
      </c>
      <c r="D31" s="71" t="s">
        <v>188</v>
      </c>
      <c r="E31" s="70"/>
      <c r="F31" s="72">
        <f>(F8+F17+F22+F23+F24+F27)/6</f>
        <v>2</v>
      </c>
    </row>
    <row r="32" spans="1:6" ht="33.75" customHeight="1" x14ac:dyDescent="0.25">
      <c r="A32" s="73" t="s">
        <v>211</v>
      </c>
      <c r="B32" s="74"/>
      <c r="C32" s="74"/>
      <c r="D32" s="75"/>
      <c r="E32" s="74"/>
      <c r="F32" s="76">
        <v>2</v>
      </c>
    </row>
    <row r="33" spans="1:6" ht="15.75" x14ac:dyDescent="0.25">
      <c r="A33" s="39"/>
      <c r="B33" s="40"/>
      <c r="C33" s="40"/>
      <c r="D33" s="40"/>
      <c r="E33" s="40"/>
      <c r="F33" s="40"/>
    </row>
    <row r="34" spans="1:6" ht="15.75" x14ac:dyDescent="0.25">
      <c r="A34" s="64" t="s">
        <v>212</v>
      </c>
      <c r="B34" s="65"/>
      <c r="C34" s="66" t="s">
        <v>213</v>
      </c>
      <c r="D34" s="66"/>
      <c r="E34" s="66" t="s">
        <v>214</v>
      </c>
      <c r="F34" s="65"/>
    </row>
    <row r="35" spans="1:6" ht="15.75" x14ac:dyDescent="0.25">
      <c r="A35" s="67" t="s">
        <v>215</v>
      </c>
      <c r="B35" s="65"/>
      <c r="C35" s="68" t="s">
        <v>216</v>
      </c>
      <c r="D35" s="68"/>
      <c r="E35" s="68" t="s">
        <v>217</v>
      </c>
      <c r="F35" s="65"/>
    </row>
  </sheetData>
  <mergeCells count="7">
    <mergeCell ref="A2:F2"/>
    <mergeCell ref="A3:F3"/>
    <mergeCell ref="A5:A6"/>
    <mergeCell ref="B5:C5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paperSize="9" scale="79" fitToHeight="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zoomScale="75" zoomScaleNormal="75" workbookViewId="0">
      <selection activeCell="G12" sqref="G12"/>
    </sheetView>
  </sheetViews>
  <sheetFormatPr defaultRowHeight="15" x14ac:dyDescent="0.25"/>
  <cols>
    <col min="1" max="1" width="40.42578125" customWidth="1"/>
    <col min="2" max="2" width="11.5703125" customWidth="1"/>
    <col min="5" max="5" width="11.85546875" customWidth="1"/>
  </cols>
  <sheetData>
    <row r="1" spans="1:7" ht="15.75" x14ac:dyDescent="0.25">
      <c r="A1" s="130" t="s">
        <v>376</v>
      </c>
      <c r="B1" s="131"/>
      <c r="C1" s="131"/>
      <c r="D1" s="131"/>
      <c r="E1" s="131"/>
      <c r="F1" s="131"/>
    </row>
    <row r="2" spans="1:7" ht="15.75" x14ac:dyDescent="0.25">
      <c r="A2" s="130"/>
      <c r="B2" s="131"/>
      <c r="C2" s="131"/>
      <c r="D2" s="131"/>
      <c r="E2" s="131"/>
      <c r="F2" s="131"/>
    </row>
    <row r="3" spans="1:7" ht="16.5" thickBot="1" x14ac:dyDescent="0.3">
      <c r="A3" s="77"/>
      <c r="B3" s="77"/>
      <c r="C3" s="77"/>
      <c r="D3" s="77"/>
      <c r="E3" s="78">
        <v>2018</v>
      </c>
      <c r="F3" s="79" t="s">
        <v>180</v>
      </c>
    </row>
    <row r="4" spans="1:7" ht="15.75" x14ac:dyDescent="0.25">
      <c r="A4" s="132" t="s">
        <v>219</v>
      </c>
      <c r="B4" s="124" t="s">
        <v>181</v>
      </c>
      <c r="C4" s="125"/>
      <c r="D4" s="126" t="s">
        <v>182</v>
      </c>
      <c r="E4" s="126" t="s">
        <v>183</v>
      </c>
      <c r="F4" s="128" t="s">
        <v>184</v>
      </c>
    </row>
    <row r="5" spans="1:7" ht="47.25" x14ac:dyDescent="0.25">
      <c r="A5" s="133"/>
      <c r="B5" s="43" t="s">
        <v>185</v>
      </c>
      <c r="C5" s="43" t="s">
        <v>186</v>
      </c>
      <c r="D5" s="127"/>
      <c r="E5" s="127"/>
      <c r="F5" s="129"/>
    </row>
    <row r="6" spans="1:7" ht="15.75" x14ac:dyDescent="0.25">
      <c r="A6" s="80">
        <v>1</v>
      </c>
      <c r="B6" s="81">
        <v>2</v>
      </c>
      <c r="C6" s="81">
        <v>3</v>
      </c>
      <c r="D6" s="81">
        <v>4</v>
      </c>
      <c r="E6" s="81">
        <v>5</v>
      </c>
      <c r="F6" s="82">
        <v>6</v>
      </c>
    </row>
    <row r="7" spans="1:7" ht="59.25" customHeight="1" x14ac:dyDescent="0.25">
      <c r="A7" s="47" t="s">
        <v>377</v>
      </c>
      <c r="B7" s="83" t="s">
        <v>188</v>
      </c>
      <c r="C7" s="83" t="s">
        <v>188</v>
      </c>
      <c r="D7" s="84" t="s">
        <v>188</v>
      </c>
      <c r="E7" s="43"/>
      <c r="F7" s="85">
        <f>(F9++F10+F13)/3</f>
        <v>0.5</v>
      </c>
    </row>
    <row r="8" spans="1:7" ht="28.5" customHeight="1" x14ac:dyDescent="0.25">
      <c r="A8" s="51" t="s">
        <v>189</v>
      </c>
      <c r="B8" s="43"/>
      <c r="C8" s="43"/>
      <c r="D8" s="84"/>
      <c r="E8" s="43"/>
      <c r="F8" s="86"/>
    </row>
    <row r="9" spans="1:7" ht="108.75" customHeight="1" x14ac:dyDescent="0.25">
      <c r="A9" s="54" t="s">
        <v>378</v>
      </c>
      <c r="B9" s="88">
        <v>0</v>
      </c>
      <c r="C9" s="88">
        <v>0</v>
      </c>
      <c r="D9" s="49">
        <f>IF(B9=C9,1,IF(C9=0,0,B9/C9))</f>
        <v>1</v>
      </c>
      <c r="E9" s="89" t="s">
        <v>207</v>
      </c>
      <c r="F9" s="57">
        <f>IF(AND(D9&gt;=80%,D9&lt;=120%),0.5,IF(D9&lt;80%,0.25,0.75))</f>
        <v>0.5</v>
      </c>
    </row>
    <row r="10" spans="1:7" ht="77.25" customHeight="1" x14ac:dyDescent="0.25">
      <c r="A10" s="54" t="s">
        <v>379</v>
      </c>
      <c r="B10" s="87">
        <v>10</v>
      </c>
      <c r="C10" s="88">
        <f>'[1]форма 6.4.'!D22</f>
        <v>0</v>
      </c>
      <c r="D10" s="49">
        <v>1.2</v>
      </c>
      <c r="E10" s="89" t="s">
        <v>207</v>
      </c>
      <c r="F10" s="57">
        <f>IF(AND(D10&gt;=80%,D10&lt;=120%),0.5,IF(D10&lt;80%,0.25,0.75))</f>
        <v>0.5</v>
      </c>
      <c r="G10" t="s">
        <v>475</v>
      </c>
    </row>
    <row r="11" spans="1:7" ht="87.75" customHeight="1" x14ac:dyDescent="0.25">
      <c r="A11" s="51" t="s">
        <v>220</v>
      </c>
      <c r="B11" s="92">
        <v>10</v>
      </c>
      <c r="C11" s="88">
        <f>'[1]форма 6.4.'!D19</f>
        <v>0</v>
      </c>
      <c r="D11" s="49">
        <v>1.2</v>
      </c>
      <c r="E11" s="89" t="s">
        <v>207</v>
      </c>
      <c r="F11" s="57">
        <f>IF(AND(D11&gt;=80%,D11&lt;=120%),0.5,IF(D11&lt;80%,0.25,0.75))</f>
        <v>0.5</v>
      </c>
      <c r="G11" t="s">
        <v>475</v>
      </c>
    </row>
    <row r="12" spans="1:7" ht="37.5" customHeight="1" x14ac:dyDescent="0.25">
      <c r="A12" s="51" t="s">
        <v>221</v>
      </c>
      <c r="B12" s="92">
        <v>0</v>
      </c>
      <c r="C12" s="88">
        <f>'[1]форма 6.4.'!D19</f>
        <v>0</v>
      </c>
      <c r="D12" s="49">
        <f>IF(B12=C12,1,IF(C12=0,0,B12/C12))</f>
        <v>1</v>
      </c>
      <c r="E12" s="89" t="s">
        <v>207</v>
      </c>
      <c r="F12" s="57">
        <f>IF(AND(D12&gt;=80%,D12&lt;=120%),0.5,IF(D12&lt;80%,0.25,0.75))</f>
        <v>0.5</v>
      </c>
    </row>
    <row r="13" spans="1:7" ht="170.25" customHeight="1" x14ac:dyDescent="0.25">
      <c r="A13" s="54" t="s">
        <v>380</v>
      </c>
      <c r="B13" s="93">
        <v>0</v>
      </c>
      <c r="C13" s="94">
        <f>'[1]форма 6.4.'!D19</f>
        <v>0</v>
      </c>
      <c r="D13" s="49">
        <f t="shared" ref="D13" si="0">IF(B13=C13,1,IF(C13=0,0,B13/C13))</f>
        <v>1</v>
      </c>
      <c r="E13" s="89" t="s">
        <v>207</v>
      </c>
      <c r="F13" s="57">
        <f>IF(AND(D13&gt;=80%,D13&lt;=120%),0.5,IF(D13&lt;80%,0.25,0.75))</f>
        <v>0.5</v>
      </c>
    </row>
    <row r="14" spans="1:7" ht="97.5" customHeight="1" x14ac:dyDescent="0.25">
      <c r="A14" s="47" t="s">
        <v>381</v>
      </c>
      <c r="B14" s="83"/>
      <c r="C14" s="83"/>
      <c r="D14" s="84"/>
      <c r="E14" s="43"/>
      <c r="F14" s="85">
        <f>F15</f>
        <v>0.5</v>
      </c>
    </row>
    <row r="15" spans="1:7" ht="125.25" customHeight="1" x14ac:dyDescent="0.25">
      <c r="A15" s="54" t="s">
        <v>382</v>
      </c>
      <c r="B15" s="87">
        <v>0</v>
      </c>
      <c r="C15" s="88">
        <f>'[1]форма 6.4.'!D23</f>
        <v>0</v>
      </c>
      <c r="D15" s="49">
        <f t="shared" ref="D15:D20" si="1">IF(B15=C15,1,IF(C15=0,0,B15/C15))</f>
        <v>1</v>
      </c>
      <c r="E15" s="89" t="s">
        <v>207</v>
      </c>
      <c r="F15" s="57">
        <f>IF(AND(D15&gt;=80%,D15&lt;=120%),0.5,IF(D15&lt;80%,0.25,0.75))</f>
        <v>0.5</v>
      </c>
    </row>
    <row r="16" spans="1:7" ht="92.25" customHeight="1" x14ac:dyDescent="0.25">
      <c r="A16" s="90" t="s">
        <v>383</v>
      </c>
      <c r="B16" s="83" t="s">
        <v>188</v>
      </c>
      <c r="C16" s="83" t="s">
        <v>188</v>
      </c>
      <c r="D16" s="91" t="s">
        <v>188</v>
      </c>
      <c r="E16" s="89" t="s">
        <v>188</v>
      </c>
      <c r="F16" s="57">
        <f>(F18+F19)/2</f>
        <v>0.5</v>
      </c>
    </row>
    <row r="17" spans="1:6" ht="23.25" customHeight="1" x14ac:dyDescent="0.25">
      <c r="A17" s="90" t="s">
        <v>199</v>
      </c>
      <c r="B17" s="83"/>
      <c r="C17" s="88"/>
      <c r="D17" s="91"/>
      <c r="E17" s="89"/>
      <c r="F17" s="57"/>
    </row>
    <row r="18" spans="1:6" ht="107.25" customHeight="1" x14ac:dyDescent="0.25">
      <c r="A18" s="51" t="s">
        <v>384</v>
      </c>
      <c r="B18" s="92">
        <v>1</v>
      </c>
      <c r="C18" s="88">
        <v>1</v>
      </c>
      <c r="D18" s="49">
        <f>IF(B18=C18,1,IF(C18=0,0,B18/C18))</f>
        <v>1</v>
      </c>
      <c r="E18" s="89" t="s">
        <v>207</v>
      </c>
      <c r="F18" s="57">
        <f>IF(AND(D18&gt;=80%,D18&lt;=120%),0.5,IF(D18&lt;80%,0.25,0.75))</f>
        <v>0.5</v>
      </c>
    </row>
    <row r="19" spans="1:6" ht="160.5" customHeight="1" x14ac:dyDescent="0.25">
      <c r="A19" s="51" t="s">
        <v>385</v>
      </c>
      <c r="B19" s="92">
        <v>0</v>
      </c>
      <c r="C19" s="88">
        <f>'[1]форма 6.4.'!D25</f>
        <v>0</v>
      </c>
      <c r="D19" s="49">
        <f>IF(B19=C19,1,IF(C19=0,0,B19/C19))</f>
        <v>1</v>
      </c>
      <c r="E19" s="89" t="s">
        <v>207</v>
      </c>
      <c r="F19" s="57">
        <f>IF(AND(D19&gt;=80%,D19&lt;=120%),0.5,IF(D19&lt;80%,0.25,0.75))</f>
        <v>0.5</v>
      </c>
    </row>
    <row r="20" spans="1:6" ht="93.75" customHeight="1" x14ac:dyDescent="0.25">
      <c r="A20" s="54" t="s">
        <v>386</v>
      </c>
      <c r="B20" s="93">
        <v>0</v>
      </c>
      <c r="C20" s="94">
        <f>'[1]форма 6.4.'!D26</f>
        <v>0</v>
      </c>
      <c r="D20" s="49">
        <f t="shared" si="1"/>
        <v>1</v>
      </c>
      <c r="E20" s="89" t="s">
        <v>207</v>
      </c>
      <c r="F20" s="57">
        <f>F21</f>
        <v>0.2</v>
      </c>
    </row>
    <row r="21" spans="1:6" ht="131.25" customHeight="1" x14ac:dyDescent="0.25">
      <c r="A21" s="51" t="s">
        <v>387</v>
      </c>
      <c r="B21" s="83">
        <v>0</v>
      </c>
      <c r="C21" s="83">
        <v>0</v>
      </c>
      <c r="D21" s="84">
        <v>1</v>
      </c>
      <c r="E21" s="43" t="s">
        <v>207</v>
      </c>
      <c r="F21" s="57">
        <f>IF(AND(D21&gt;=80%,D21&lt;=120%),0.2,IF(D21&lt;80%,0.25,0.75))</f>
        <v>0.2</v>
      </c>
    </row>
    <row r="22" spans="1:6" ht="40.5" customHeight="1" thickBot="1" x14ac:dyDescent="0.3">
      <c r="A22" s="63" t="s">
        <v>222</v>
      </c>
      <c r="B22" s="95" t="s">
        <v>188</v>
      </c>
      <c r="C22" s="95" t="s">
        <v>188</v>
      </c>
      <c r="D22" s="96" t="s">
        <v>188</v>
      </c>
      <c r="E22" s="95"/>
      <c r="F22" s="97">
        <f>(F7+F14+F16+F20)/4</f>
        <v>0.42499999999999999</v>
      </c>
    </row>
    <row r="23" spans="1:6" ht="15.75" x14ac:dyDescent="0.25">
      <c r="A23" s="77"/>
      <c r="B23" s="77"/>
      <c r="C23" s="77"/>
      <c r="D23" s="77"/>
      <c r="E23" s="77"/>
      <c r="F23" s="77"/>
    </row>
    <row r="24" spans="1:6" ht="15.75" x14ac:dyDescent="0.25">
      <c r="A24" s="64" t="s">
        <v>388</v>
      </c>
      <c r="B24" s="40"/>
      <c r="C24" s="66" t="s">
        <v>445</v>
      </c>
      <c r="D24" s="66"/>
      <c r="E24" s="66" t="s">
        <v>214</v>
      </c>
      <c r="F24" s="40"/>
    </row>
    <row r="25" spans="1:6" ht="15.75" x14ac:dyDescent="0.25">
      <c r="A25" s="67" t="s">
        <v>215</v>
      </c>
      <c r="B25" s="40"/>
      <c r="C25" s="68" t="s">
        <v>216</v>
      </c>
      <c r="D25" s="68"/>
      <c r="E25" s="68" t="s">
        <v>217</v>
      </c>
      <c r="F25" s="40"/>
    </row>
    <row r="27" spans="1:6" x14ac:dyDescent="0.25">
      <c r="A27" s="115"/>
      <c r="B27" s="115"/>
      <c r="C27" s="115"/>
      <c r="D27" s="115"/>
      <c r="E27" s="115"/>
      <c r="F27" s="115"/>
    </row>
    <row r="28" spans="1:6" x14ac:dyDescent="0.25">
      <c r="A28" s="115"/>
      <c r="B28" s="115"/>
      <c r="C28" s="115"/>
      <c r="D28" s="115"/>
      <c r="E28" s="115"/>
      <c r="F28" s="115"/>
    </row>
    <row r="29" spans="1:6" x14ac:dyDescent="0.25">
      <c r="A29" s="115"/>
      <c r="B29" s="115"/>
      <c r="C29" s="115"/>
      <c r="D29" s="115"/>
      <c r="E29" s="115"/>
      <c r="F29" s="115"/>
    </row>
    <row r="30" spans="1:6" x14ac:dyDescent="0.25">
      <c r="A30" s="115"/>
      <c r="B30" s="115"/>
      <c r="C30" s="115"/>
      <c r="D30" s="115"/>
      <c r="E30" s="115"/>
      <c r="F30" s="115"/>
    </row>
    <row r="31" spans="1:6" x14ac:dyDescent="0.25">
      <c r="A31" s="115"/>
      <c r="B31" s="115"/>
      <c r="C31" s="115"/>
      <c r="D31" s="115"/>
      <c r="E31" s="115"/>
      <c r="F31" s="115"/>
    </row>
    <row r="32" spans="1:6" x14ac:dyDescent="0.25">
      <c r="A32" s="115"/>
      <c r="B32" s="115"/>
      <c r="C32" s="115"/>
      <c r="D32" s="115"/>
      <c r="E32" s="115"/>
      <c r="F32" s="115"/>
    </row>
    <row r="33" spans="1:6" x14ac:dyDescent="0.25">
      <c r="A33" s="115"/>
      <c r="B33" s="115"/>
      <c r="C33" s="115"/>
      <c r="D33" s="115"/>
      <c r="E33" s="115"/>
      <c r="F33" s="115"/>
    </row>
    <row r="34" spans="1:6" x14ac:dyDescent="0.25">
      <c r="A34" s="115"/>
      <c r="B34" s="115"/>
      <c r="C34" s="115"/>
      <c r="D34" s="115"/>
      <c r="E34" s="115"/>
      <c r="F34" s="115"/>
    </row>
    <row r="35" spans="1:6" x14ac:dyDescent="0.25">
      <c r="A35" s="115"/>
      <c r="B35" s="115"/>
      <c r="C35" s="115"/>
      <c r="D35" s="115"/>
      <c r="E35" s="115"/>
      <c r="F35" s="115"/>
    </row>
    <row r="36" spans="1:6" x14ac:dyDescent="0.25">
      <c r="A36" s="115"/>
      <c r="B36" s="115"/>
      <c r="C36" s="115"/>
      <c r="D36" s="115"/>
      <c r="E36" s="115"/>
      <c r="F36" s="115"/>
    </row>
  </sheetData>
  <mergeCells count="7">
    <mergeCell ref="A1:F1"/>
    <mergeCell ref="A2:F2"/>
    <mergeCell ref="A4:A5"/>
    <mergeCell ref="B4:C4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68" fitToHeight="3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="84" zoomScaleNormal="84" workbookViewId="0">
      <selection activeCell="H8" sqref="H8"/>
    </sheetView>
  </sheetViews>
  <sheetFormatPr defaultRowHeight="15" x14ac:dyDescent="0.25"/>
  <cols>
    <col min="1" max="1" width="44.7109375" customWidth="1"/>
  </cols>
  <sheetData>
    <row r="1" spans="1:8" ht="15.75" x14ac:dyDescent="0.25">
      <c r="A1" s="77"/>
      <c r="B1" s="77"/>
      <c r="C1" s="77"/>
      <c r="D1" s="77"/>
      <c r="E1" s="77"/>
      <c r="F1" s="77"/>
    </row>
    <row r="2" spans="1:8" ht="15.75" x14ac:dyDescent="0.25">
      <c r="A2" s="130" t="s">
        <v>474</v>
      </c>
      <c r="B2" s="131"/>
      <c r="C2" s="131"/>
      <c r="D2" s="131"/>
      <c r="E2" s="131"/>
      <c r="F2" s="131"/>
    </row>
    <row r="3" spans="1:8" ht="15.75" x14ac:dyDescent="0.25">
      <c r="A3" s="130"/>
      <c r="B3" s="131"/>
      <c r="C3" s="131"/>
      <c r="D3" s="131"/>
      <c r="E3" s="131"/>
      <c r="F3" s="131"/>
    </row>
    <row r="4" spans="1:8" ht="16.5" thickBot="1" x14ac:dyDescent="0.3">
      <c r="A4" s="77"/>
      <c r="B4" s="77"/>
      <c r="C4" s="77"/>
      <c r="D4" s="77"/>
      <c r="E4" s="78">
        <v>2018</v>
      </c>
      <c r="F4" s="79" t="s">
        <v>180</v>
      </c>
    </row>
    <row r="5" spans="1:8" ht="15.75" x14ac:dyDescent="0.25">
      <c r="A5" s="132" t="s">
        <v>219</v>
      </c>
      <c r="B5" s="124" t="s">
        <v>181</v>
      </c>
      <c r="C5" s="125"/>
      <c r="D5" s="126" t="s">
        <v>182</v>
      </c>
      <c r="E5" s="126" t="s">
        <v>183</v>
      </c>
      <c r="F5" s="128" t="s">
        <v>184</v>
      </c>
    </row>
    <row r="6" spans="1:8" ht="47.25" x14ac:dyDescent="0.25">
      <c r="A6" s="133"/>
      <c r="B6" s="43" t="s">
        <v>185</v>
      </c>
      <c r="C6" s="43" t="s">
        <v>186</v>
      </c>
      <c r="D6" s="127"/>
      <c r="E6" s="127"/>
      <c r="F6" s="129"/>
    </row>
    <row r="7" spans="1:8" ht="15.75" x14ac:dyDescent="0.25">
      <c r="A7" s="80">
        <v>1</v>
      </c>
      <c r="B7" s="81">
        <v>2</v>
      </c>
      <c r="C7" s="81">
        <v>3</v>
      </c>
      <c r="D7" s="81">
        <v>4</v>
      </c>
      <c r="E7" s="81">
        <v>5</v>
      </c>
      <c r="F7" s="82">
        <v>6</v>
      </c>
    </row>
    <row r="8" spans="1:8" ht="95.25" customHeight="1" x14ac:dyDescent="0.25">
      <c r="A8" s="47" t="s">
        <v>223</v>
      </c>
      <c r="B8" s="59">
        <v>1</v>
      </c>
      <c r="C8" s="48">
        <f>'[1]форма 6.4.'!D35</f>
        <v>0</v>
      </c>
      <c r="D8" s="49">
        <v>1.2</v>
      </c>
      <c r="E8" s="48" t="s">
        <v>191</v>
      </c>
      <c r="F8" s="57">
        <f>IF(AND(D8&gt;=80%,D8&lt;=120%),2,IF(D8&lt;80%,3,1))</f>
        <v>2</v>
      </c>
      <c r="H8" t="s">
        <v>475</v>
      </c>
    </row>
    <row r="9" spans="1:8" ht="52.5" customHeight="1" x14ac:dyDescent="0.25">
      <c r="A9" s="47" t="s">
        <v>224</v>
      </c>
      <c r="B9" s="83" t="s">
        <v>188</v>
      </c>
      <c r="C9" s="83" t="s">
        <v>188</v>
      </c>
      <c r="D9" s="84" t="s">
        <v>188</v>
      </c>
      <c r="E9" s="48"/>
      <c r="F9" s="98">
        <f>(F11+F12+F13+F14+F15+F16)/6</f>
        <v>2</v>
      </c>
    </row>
    <row r="10" spans="1:8" ht="30.75" customHeight="1" x14ac:dyDescent="0.25">
      <c r="A10" s="51" t="s">
        <v>189</v>
      </c>
      <c r="B10" s="43"/>
      <c r="C10" s="43"/>
      <c r="D10" s="84"/>
      <c r="E10" s="43"/>
      <c r="F10" s="86"/>
    </row>
    <row r="11" spans="1:8" ht="114" customHeight="1" x14ac:dyDescent="0.25">
      <c r="A11" s="54" t="s">
        <v>225</v>
      </c>
      <c r="B11" s="99">
        <v>0</v>
      </c>
      <c r="C11" s="62">
        <f>'[1]форма 6.4.'!D36</f>
        <v>0</v>
      </c>
      <c r="D11" s="49">
        <f t="shared" ref="D11:D16" si="0">IF(B11=C11,1,IF(C11=0,0,B11/C11))</f>
        <v>1</v>
      </c>
      <c r="E11" s="48" t="s">
        <v>207</v>
      </c>
      <c r="F11" s="57">
        <f>IF(AND(D11&gt;=80%,D11&lt;=120%),2,IF(D11&lt;80%,1,3))</f>
        <v>2</v>
      </c>
    </row>
    <row r="12" spans="1:8" ht="113.25" customHeight="1" x14ac:dyDescent="0.25">
      <c r="A12" s="54" t="s">
        <v>226</v>
      </c>
      <c r="B12" s="99">
        <v>0</v>
      </c>
      <c r="C12" s="62">
        <f>'[1]форма 6.4.'!D37</f>
        <v>0</v>
      </c>
      <c r="D12" s="49">
        <f t="shared" si="0"/>
        <v>1</v>
      </c>
      <c r="E12" s="48" t="s">
        <v>191</v>
      </c>
      <c r="F12" s="57">
        <f>IF(AND(D12&gt;=80%,D12&lt;=120%),2,IF(D12&lt;80%,3,1))</f>
        <v>2</v>
      </c>
    </row>
    <row r="13" spans="1:8" ht="147.75" customHeight="1" x14ac:dyDescent="0.25">
      <c r="A13" s="54" t="s">
        <v>227</v>
      </c>
      <c r="B13" s="99">
        <v>0</v>
      </c>
      <c r="C13" s="62">
        <f>'[1]форма 6.4.'!D38</f>
        <v>0</v>
      </c>
      <c r="D13" s="49">
        <f t="shared" si="0"/>
        <v>1</v>
      </c>
      <c r="E13" s="48" t="s">
        <v>207</v>
      </c>
      <c r="F13" s="57">
        <f>IF(AND(D13&gt;=80%,D13&lt;=120%),2,IF(D13&lt;80%,1,3))</f>
        <v>2</v>
      </c>
    </row>
    <row r="14" spans="1:8" ht="129.75" customHeight="1" x14ac:dyDescent="0.25">
      <c r="A14" s="100" t="s">
        <v>228</v>
      </c>
      <c r="B14" s="99">
        <v>0</v>
      </c>
      <c r="C14" s="62">
        <f>'[1]форма 6.4.'!D39</f>
        <v>0</v>
      </c>
      <c r="D14" s="49">
        <f t="shared" si="0"/>
        <v>1</v>
      </c>
      <c r="E14" s="48" t="s">
        <v>207</v>
      </c>
      <c r="F14" s="57">
        <f>IF(AND(D14&gt;=80%,D14&lt;=120%),2,IF(D14&lt;80%,1,3))</f>
        <v>2</v>
      </c>
    </row>
    <row r="15" spans="1:8" ht="99" customHeight="1" x14ac:dyDescent="0.25">
      <c r="A15" s="51" t="s">
        <v>229</v>
      </c>
      <c r="B15" s="59">
        <v>0</v>
      </c>
      <c r="C15" s="48">
        <f>'[1]форма 6.4.'!D40</f>
        <v>0</v>
      </c>
      <c r="D15" s="49">
        <f t="shared" si="0"/>
        <v>1</v>
      </c>
      <c r="E15" s="48" t="s">
        <v>191</v>
      </c>
      <c r="F15" s="57">
        <f>IF(AND(D15&gt;=80%,D15&lt;=120%),2,IF(D15&lt;80%,3,1))</f>
        <v>2</v>
      </c>
    </row>
    <row r="16" spans="1:8" ht="78" customHeight="1" x14ac:dyDescent="0.25">
      <c r="A16" s="51" t="s">
        <v>230</v>
      </c>
      <c r="B16" s="59">
        <v>0</v>
      </c>
      <c r="C16" s="48">
        <f>'[1]форма 6.4.'!D41</f>
        <v>0</v>
      </c>
      <c r="D16" s="49">
        <f t="shared" si="0"/>
        <v>1</v>
      </c>
      <c r="E16" s="48" t="s">
        <v>191</v>
      </c>
      <c r="F16" s="57">
        <f>IF(AND(D16&gt;=80%,D16&lt;=120%),2,IF(D16&lt;80%,3,1))</f>
        <v>2</v>
      </c>
    </row>
    <row r="17" spans="1:6" ht="54" customHeight="1" x14ac:dyDescent="0.25">
      <c r="A17" s="47" t="s">
        <v>231</v>
      </c>
      <c r="B17" s="83" t="s">
        <v>188</v>
      </c>
      <c r="C17" s="83" t="s">
        <v>188</v>
      </c>
      <c r="D17" s="84" t="s">
        <v>188</v>
      </c>
      <c r="E17" s="43"/>
      <c r="F17" s="57">
        <f>(F19+F20)/2</f>
        <v>2</v>
      </c>
    </row>
    <row r="18" spans="1:6" ht="30.75" customHeight="1" x14ac:dyDescent="0.25">
      <c r="A18" s="51" t="s">
        <v>189</v>
      </c>
      <c r="B18" s="94"/>
      <c r="C18" s="94"/>
      <c r="D18" s="84"/>
      <c r="E18" s="43"/>
      <c r="F18" s="57"/>
    </row>
    <row r="19" spans="1:6" ht="68.25" customHeight="1" x14ac:dyDescent="0.25">
      <c r="A19" s="51" t="s">
        <v>232</v>
      </c>
      <c r="B19" s="59">
        <v>8</v>
      </c>
      <c r="C19" s="48">
        <f>'[1]форма 6.4.'!D42</f>
        <v>0</v>
      </c>
      <c r="D19" s="49">
        <v>1.2</v>
      </c>
      <c r="E19" s="48" t="s">
        <v>207</v>
      </c>
      <c r="F19" s="57">
        <f>IF(AND(D19&gt;=80%,D19&lt;=120%),2,IF(D19&lt;80%,1,3))</f>
        <v>2</v>
      </c>
    </row>
    <row r="20" spans="1:6" ht="86.25" customHeight="1" x14ac:dyDescent="0.25">
      <c r="A20" s="51" t="s">
        <v>233</v>
      </c>
      <c r="B20" s="83" t="s">
        <v>188</v>
      </c>
      <c r="C20" s="83" t="s">
        <v>188</v>
      </c>
      <c r="D20" s="84">
        <f>(D21+D22+D23)/3</f>
        <v>1</v>
      </c>
      <c r="E20" s="48" t="s">
        <v>191</v>
      </c>
      <c r="F20" s="57">
        <f>IF(AND(D20&gt;=80%,D20&lt;=120%),2,IF(D20&lt;80%,3,1))</f>
        <v>2</v>
      </c>
    </row>
    <row r="21" spans="1:6" ht="55.5" customHeight="1" x14ac:dyDescent="0.25">
      <c r="A21" s="51" t="s">
        <v>234</v>
      </c>
      <c r="B21" s="59">
        <v>0</v>
      </c>
      <c r="C21" s="48">
        <f>'[1]форма 6.4.'!D43</f>
        <v>0</v>
      </c>
      <c r="D21" s="49">
        <f>IF(B21=C21,1,IF(C21=0,0,B21/C21))</f>
        <v>1</v>
      </c>
      <c r="E21" s="43"/>
      <c r="F21" s="57"/>
    </row>
    <row r="22" spans="1:6" ht="63.75" customHeight="1" x14ac:dyDescent="0.25">
      <c r="A22" s="51" t="s">
        <v>235</v>
      </c>
      <c r="B22" s="59">
        <v>0</v>
      </c>
      <c r="C22" s="48">
        <f>'[1]форма 6.4.'!D44</f>
        <v>0</v>
      </c>
      <c r="D22" s="49">
        <f>IF(B22=C22,1,IF(C22=0,0,B22/C22))</f>
        <v>1</v>
      </c>
      <c r="E22" s="43"/>
      <c r="F22" s="57"/>
    </row>
    <row r="23" spans="1:6" ht="73.5" customHeight="1" x14ac:dyDescent="0.25">
      <c r="A23" s="51" t="s">
        <v>236</v>
      </c>
      <c r="B23" s="59">
        <v>0</v>
      </c>
      <c r="C23" s="48">
        <f>'[1]форма 6.4.'!D45</f>
        <v>0</v>
      </c>
      <c r="D23" s="49">
        <f>IF(B23=C23,1,IF(C23=0,0,B23/C23))</f>
        <v>1</v>
      </c>
      <c r="E23" s="43"/>
      <c r="F23" s="85"/>
    </row>
    <row r="24" spans="1:6" ht="62.25" customHeight="1" x14ac:dyDescent="0.25">
      <c r="A24" s="47" t="s">
        <v>237</v>
      </c>
      <c r="B24" s="83" t="s">
        <v>188</v>
      </c>
      <c r="C24" s="83" t="s">
        <v>188</v>
      </c>
      <c r="D24" s="84">
        <f>D25</f>
        <v>1</v>
      </c>
      <c r="E24" s="48" t="s">
        <v>207</v>
      </c>
      <c r="F24" s="57">
        <f>IF(AND(D24&gt;=80%,D24&lt;=120%),2,IF(D24&lt;80%,1,3))</f>
        <v>2</v>
      </c>
    </row>
    <row r="25" spans="1:6" ht="97.5" customHeight="1" x14ac:dyDescent="0.25">
      <c r="A25" s="51" t="s">
        <v>238</v>
      </c>
      <c r="B25" s="59">
        <v>0</v>
      </c>
      <c r="C25" s="48">
        <f>'[1]форма 6.4.'!D46</f>
        <v>0</v>
      </c>
      <c r="D25" s="49">
        <f>IF(B25=C25,1,IF(C25=0,0,B25/C25))</f>
        <v>1</v>
      </c>
      <c r="E25" s="48" t="s">
        <v>207</v>
      </c>
      <c r="F25" s="57">
        <f>IF(AND(D25&gt;=80%,D25&lt;=120%),2,IF(D25&lt;80%,1,3))</f>
        <v>2</v>
      </c>
    </row>
    <row r="26" spans="1:6" ht="117.75" customHeight="1" x14ac:dyDescent="0.25">
      <c r="A26" s="47" t="s">
        <v>239</v>
      </c>
      <c r="B26" s="83" t="s">
        <v>188</v>
      </c>
      <c r="C26" s="83" t="s">
        <v>188</v>
      </c>
      <c r="D26" s="84" t="s">
        <v>188</v>
      </c>
      <c r="E26" s="89"/>
      <c r="F26" s="57">
        <f>(F28+F29)/2</f>
        <v>2</v>
      </c>
    </row>
    <row r="27" spans="1:6" ht="30.75" customHeight="1" x14ac:dyDescent="0.25">
      <c r="A27" s="51" t="s">
        <v>189</v>
      </c>
      <c r="B27" s="83"/>
      <c r="C27" s="83"/>
      <c r="D27" s="84"/>
      <c r="E27" s="43"/>
      <c r="F27" s="57"/>
    </row>
    <row r="28" spans="1:6" ht="76.5" customHeight="1" x14ac:dyDescent="0.25">
      <c r="A28" s="51" t="s">
        <v>240</v>
      </c>
      <c r="B28" s="59">
        <v>0</v>
      </c>
      <c r="C28" s="48">
        <f>'[1]форма 6.4.'!D47</f>
        <v>0</v>
      </c>
      <c r="D28" s="49">
        <f>IF(B28=C28,1,IF(C28=0,0,B28/C28))</f>
        <v>1</v>
      </c>
      <c r="E28" s="48" t="s">
        <v>207</v>
      </c>
      <c r="F28" s="57">
        <f>IF(AND(D28&gt;=80%,D28&lt;=120%),2,IF(D28&lt;80%,1,3))</f>
        <v>2</v>
      </c>
    </row>
    <row r="29" spans="1:6" ht="145.5" customHeight="1" x14ac:dyDescent="0.25">
      <c r="A29" s="51" t="s">
        <v>241</v>
      </c>
      <c r="B29" s="59">
        <v>0</v>
      </c>
      <c r="C29" s="49">
        <f>'[1]форма 6.4.'!D48</f>
        <v>0</v>
      </c>
      <c r="D29" s="49">
        <f>IF(B29=C29,1,IF(C29=0,0,B29/C29))</f>
        <v>1</v>
      </c>
      <c r="E29" s="48" t="s">
        <v>191</v>
      </c>
      <c r="F29" s="57">
        <f>IF(AND(D29&gt;=80%,D29&lt;=120%),2,IF(D29&lt;80%,3,1))</f>
        <v>2</v>
      </c>
    </row>
    <row r="30" spans="1:6" ht="49.5" customHeight="1" thickBot="1" x14ac:dyDescent="0.3">
      <c r="A30" s="63" t="s">
        <v>242</v>
      </c>
      <c r="B30" s="95" t="s">
        <v>188</v>
      </c>
      <c r="C30" s="95" t="s">
        <v>188</v>
      </c>
      <c r="D30" s="96" t="s">
        <v>188</v>
      </c>
      <c r="E30" s="95"/>
      <c r="F30" s="101">
        <f>(F26+F24+F17+F9+F8)/5</f>
        <v>2</v>
      </c>
    </row>
    <row r="31" spans="1:6" ht="60" x14ac:dyDescent="0.25">
      <c r="A31" s="102" t="s">
        <v>243</v>
      </c>
      <c r="B31" s="77"/>
      <c r="C31" s="77"/>
      <c r="D31" s="77"/>
      <c r="E31" s="77"/>
      <c r="F31" s="77"/>
    </row>
    <row r="32" spans="1:6" ht="15.75" x14ac:dyDescent="0.25">
      <c r="A32" s="64" t="s">
        <v>212</v>
      </c>
      <c r="B32" s="40"/>
      <c r="C32" s="66" t="s">
        <v>213</v>
      </c>
      <c r="D32" s="66"/>
      <c r="E32" s="66" t="s">
        <v>214</v>
      </c>
      <c r="F32" s="40"/>
    </row>
    <row r="33" spans="1:6" ht="15.75" x14ac:dyDescent="0.25">
      <c r="A33" s="67" t="s">
        <v>215</v>
      </c>
      <c r="B33" s="40"/>
      <c r="C33" s="68" t="s">
        <v>216</v>
      </c>
      <c r="D33" s="68"/>
      <c r="E33" s="68" t="s">
        <v>217</v>
      </c>
      <c r="F33" s="40"/>
    </row>
  </sheetData>
  <mergeCells count="7">
    <mergeCell ref="A2:F2"/>
    <mergeCell ref="A3:F3"/>
    <mergeCell ref="A5:A6"/>
    <mergeCell ref="B5:C5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paperSize="9" scale="96" fitToHeight="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workbookViewId="0">
      <selection activeCell="E22" sqref="E22"/>
    </sheetView>
  </sheetViews>
  <sheetFormatPr defaultRowHeight="15" x14ac:dyDescent="0.25"/>
  <cols>
    <col min="1" max="1" width="68.7109375" customWidth="1"/>
  </cols>
  <sheetData>
    <row r="2" spans="1:2" x14ac:dyDescent="0.25">
      <c r="A2" t="s">
        <v>287</v>
      </c>
    </row>
    <row r="3" spans="1:2" x14ac:dyDescent="0.25">
      <c r="A3" t="s">
        <v>251</v>
      </c>
    </row>
    <row r="4" spans="1:2" x14ac:dyDescent="0.25">
      <c r="A4" t="s">
        <v>435</v>
      </c>
    </row>
    <row r="5" spans="1:2" x14ac:dyDescent="0.25">
      <c r="A5" t="s">
        <v>252</v>
      </c>
    </row>
    <row r="7" spans="1:2" x14ac:dyDescent="0.25">
      <c r="A7" s="2" t="s">
        <v>253</v>
      </c>
      <c r="B7" s="2" t="s">
        <v>254</v>
      </c>
    </row>
    <row r="8" spans="1:2" x14ac:dyDescent="0.25">
      <c r="A8" s="4"/>
      <c r="B8" s="4" t="s">
        <v>255</v>
      </c>
    </row>
    <row r="9" spans="1:2" x14ac:dyDescent="0.25">
      <c r="A9" s="1">
        <v>1</v>
      </c>
      <c r="B9" s="103">
        <v>2</v>
      </c>
    </row>
    <row r="10" spans="1:2" x14ac:dyDescent="0.25">
      <c r="A10" s="2" t="s">
        <v>256</v>
      </c>
      <c r="B10" s="2"/>
    </row>
    <row r="11" spans="1:2" x14ac:dyDescent="0.25">
      <c r="A11" s="3" t="s">
        <v>257</v>
      </c>
      <c r="B11" s="3"/>
    </row>
    <row r="12" spans="1:2" x14ac:dyDescent="0.25">
      <c r="A12" s="3" t="s">
        <v>258</v>
      </c>
      <c r="B12" s="3">
        <v>3</v>
      </c>
    </row>
    <row r="13" spans="1:2" x14ac:dyDescent="0.25">
      <c r="A13" s="3" t="s">
        <v>259</v>
      </c>
      <c r="B13" s="3"/>
    </row>
    <row r="14" spans="1:2" x14ac:dyDescent="0.25">
      <c r="A14" s="4" t="s">
        <v>260</v>
      </c>
      <c r="B14" s="4"/>
    </row>
    <row r="15" spans="1:2" x14ac:dyDescent="0.25">
      <c r="A15" s="2" t="s">
        <v>256</v>
      </c>
      <c r="B15" s="2"/>
    </row>
    <row r="16" spans="1:2" x14ac:dyDescent="0.25">
      <c r="A16" s="3" t="s">
        <v>257</v>
      </c>
      <c r="B16" s="3"/>
    </row>
    <row r="17" spans="1:2" x14ac:dyDescent="0.25">
      <c r="A17" s="3" t="s">
        <v>258</v>
      </c>
      <c r="B17" s="3">
        <v>0</v>
      </c>
    </row>
    <row r="18" spans="1:2" x14ac:dyDescent="0.25">
      <c r="A18" s="3" t="s">
        <v>259</v>
      </c>
      <c r="B18" s="3"/>
    </row>
    <row r="19" spans="1:2" x14ac:dyDescent="0.25">
      <c r="A19" s="3" t="s">
        <v>261</v>
      </c>
      <c r="B19" s="3"/>
    </row>
    <row r="20" spans="1:2" x14ac:dyDescent="0.25">
      <c r="A20" s="4" t="s">
        <v>262</v>
      </c>
      <c r="B20" s="4"/>
    </row>
    <row r="21" spans="1:2" x14ac:dyDescent="0.25">
      <c r="A21" s="2" t="s">
        <v>263</v>
      </c>
      <c r="B21" s="2">
        <v>1</v>
      </c>
    </row>
    <row r="22" spans="1:2" x14ac:dyDescent="0.25">
      <c r="A22" s="4" t="s">
        <v>264</v>
      </c>
      <c r="B22" s="4"/>
    </row>
    <row r="24" spans="1:2" x14ac:dyDescent="0.25">
      <c r="A24" t="s">
        <v>444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2"/>
  <sheetViews>
    <sheetView workbookViewId="0">
      <selection activeCell="B21" sqref="B21"/>
    </sheetView>
  </sheetViews>
  <sheetFormatPr defaultRowHeight="15" x14ac:dyDescent="0.25"/>
  <cols>
    <col min="1" max="1" width="68.140625" customWidth="1"/>
  </cols>
  <sheetData>
    <row r="2" spans="1:2" x14ac:dyDescent="0.25">
      <c r="A2" t="s">
        <v>288</v>
      </c>
    </row>
    <row r="3" spans="1:2" x14ac:dyDescent="0.25">
      <c r="A3" t="s">
        <v>265</v>
      </c>
    </row>
    <row r="4" spans="1:2" x14ac:dyDescent="0.25">
      <c r="A4" t="s">
        <v>436</v>
      </c>
    </row>
    <row r="5" spans="1:2" x14ac:dyDescent="0.25">
      <c r="A5" t="s">
        <v>252</v>
      </c>
    </row>
    <row r="7" spans="1:2" x14ac:dyDescent="0.25">
      <c r="A7" s="2" t="s">
        <v>253</v>
      </c>
      <c r="B7" s="2" t="s">
        <v>254</v>
      </c>
    </row>
    <row r="8" spans="1:2" x14ac:dyDescent="0.25">
      <c r="A8" s="4"/>
      <c r="B8" s="4" t="s">
        <v>255</v>
      </c>
    </row>
    <row r="9" spans="1:2" x14ac:dyDescent="0.25">
      <c r="A9" s="103">
        <v>1</v>
      </c>
      <c r="B9" s="103">
        <v>2</v>
      </c>
    </row>
    <row r="10" spans="1:2" x14ac:dyDescent="0.25">
      <c r="A10" s="2" t="s">
        <v>266</v>
      </c>
      <c r="B10" s="2"/>
    </row>
    <row r="11" spans="1:2" x14ac:dyDescent="0.25">
      <c r="A11" s="3" t="s">
        <v>267</v>
      </c>
      <c r="B11" s="3">
        <v>3</v>
      </c>
    </row>
    <row r="12" spans="1:2" x14ac:dyDescent="0.25">
      <c r="A12" s="3" t="s">
        <v>268</v>
      </c>
      <c r="B12" s="3"/>
    </row>
    <row r="13" spans="1:2" x14ac:dyDescent="0.25">
      <c r="A13" s="4" t="s">
        <v>269</v>
      </c>
      <c r="B13" s="4"/>
    </row>
    <row r="14" spans="1:2" x14ac:dyDescent="0.25">
      <c r="A14" s="2" t="s">
        <v>266</v>
      </c>
      <c r="B14" s="2"/>
    </row>
    <row r="15" spans="1:2" x14ac:dyDescent="0.25">
      <c r="A15" s="3" t="s">
        <v>267</v>
      </c>
      <c r="B15" s="3"/>
    </row>
    <row r="16" spans="1:2" x14ac:dyDescent="0.25">
      <c r="A16" s="3" t="s">
        <v>268</v>
      </c>
      <c r="B16" s="3">
        <v>0</v>
      </c>
    </row>
    <row r="17" spans="1:2" x14ac:dyDescent="0.25">
      <c r="A17" s="3" t="s">
        <v>270</v>
      </c>
      <c r="B17" s="3"/>
    </row>
    <row r="18" spans="1:2" x14ac:dyDescent="0.25">
      <c r="A18" s="4" t="s">
        <v>271</v>
      </c>
      <c r="B18" s="4"/>
    </row>
    <row r="19" spans="1:2" x14ac:dyDescent="0.25">
      <c r="A19" s="2" t="s">
        <v>272</v>
      </c>
      <c r="B19" s="2"/>
    </row>
    <row r="20" spans="1:2" x14ac:dyDescent="0.25">
      <c r="A20" s="4" t="s">
        <v>273</v>
      </c>
      <c r="B20" s="4">
        <v>1</v>
      </c>
    </row>
    <row r="22" spans="1:2" x14ac:dyDescent="0.25">
      <c r="A22" t="s">
        <v>443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2"/>
  <sheetViews>
    <sheetView workbookViewId="0">
      <selection activeCell="B20" sqref="B20"/>
    </sheetView>
  </sheetViews>
  <sheetFormatPr defaultRowHeight="15" x14ac:dyDescent="0.25"/>
  <cols>
    <col min="1" max="1" width="68.42578125" customWidth="1"/>
  </cols>
  <sheetData>
    <row r="2" spans="1:2" x14ac:dyDescent="0.25">
      <c r="A2" t="s">
        <v>274</v>
      </c>
    </row>
    <row r="3" spans="1:2" x14ac:dyDescent="0.25">
      <c r="A3" t="s">
        <v>275</v>
      </c>
    </row>
    <row r="4" spans="1:2" x14ac:dyDescent="0.25">
      <c r="A4" t="s">
        <v>437</v>
      </c>
    </row>
    <row r="5" spans="1:2" x14ac:dyDescent="0.25">
      <c r="A5" t="s">
        <v>252</v>
      </c>
    </row>
    <row r="7" spans="1:2" x14ac:dyDescent="0.25">
      <c r="A7" s="2" t="s">
        <v>253</v>
      </c>
      <c r="B7" s="2" t="s">
        <v>254</v>
      </c>
    </row>
    <row r="8" spans="1:2" x14ac:dyDescent="0.25">
      <c r="A8" s="4"/>
      <c r="B8" s="4" t="s">
        <v>255</v>
      </c>
    </row>
    <row r="9" spans="1:2" x14ac:dyDescent="0.25">
      <c r="A9" s="103">
        <v>1</v>
      </c>
      <c r="B9" s="103">
        <v>2</v>
      </c>
    </row>
    <row r="10" spans="1:2" x14ac:dyDescent="0.25">
      <c r="A10" s="2" t="s">
        <v>276</v>
      </c>
      <c r="B10" s="2"/>
    </row>
    <row r="11" spans="1:2" x14ac:dyDescent="0.25">
      <c r="A11" s="3" t="s">
        <v>277</v>
      </c>
      <c r="B11" s="3">
        <v>0</v>
      </c>
    </row>
    <row r="12" spans="1:2" x14ac:dyDescent="0.25">
      <c r="A12" s="3" t="s">
        <v>278</v>
      </c>
      <c r="B12" s="3"/>
    </row>
    <row r="13" spans="1:2" x14ac:dyDescent="0.25">
      <c r="A13" s="3" t="s">
        <v>279</v>
      </c>
      <c r="B13" s="3"/>
    </row>
    <row r="14" spans="1:2" x14ac:dyDescent="0.25">
      <c r="A14" s="4" t="s">
        <v>280</v>
      </c>
      <c r="B14" s="4"/>
    </row>
    <row r="15" spans="1:2" x14ac:dyDescent="0.25">
      <c r="A15" s="2" t="s">
        <v>281</v>
      </c>
      <c r="B15" s="2"/>
    </row>
    <row r="16" spans="1:2" x14ac:dyDescent="0.25">
      <c r="A16" s="3" t="s">
        <v>282</v>
      </c>
      <c r="B16" s="3">
        <v>0.3</v>
      </c>
    </row>
    <row r="17" spans="1:2" x14ac:dyDescent="0.25">
      <c r="A17" s="4" t="s">
        <v>283</v>
      </c>
      <c r="B17" s="4"/>
    </row>
    <row r="18" spans="1:2" x14ac:dyDescent="0.25">
      <c r="A18" s="2" t="s">
        <v>284</v>
      </c>
      <c r="B18" s="2"/>
    </row>
    <row r="19" spans="1:2" x14ac:dyDescent="0.25">
      <c r="A19" s="3" t="s">
        <v>285</v>
      </c>
      <c r="B19" s="3">
        <v>0.3</v>
      </c>
    </row>
    <row r="20" spans="1:2" x14ac:dyDescent="0.25">
      <c r="A20" s="4" t="s">
        <v>286</v>
      </c>
      <c r="B20" s="4"/>
    </row>
    <row r="22" spans="1:2" x14ac:dyDescent="0.25">
      <c r="A22" t="s">
        <v>442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1"/>
  <sheetViews>
    <sheetView tabSelected="1" workbookViewId="0">
      <selection activeCell="C29" sqref="C29"/>
    </sheetView>
  </sheetViews>
  <sheetFormatPr defaultRowHeight="15" x14ac:dyDescent="0.25"/>
  <cols>
    <col min="2" max="2" width="50.140625" customWidth="1"/>
    <col min="3" max="3" width="20" customWidth="1"/>
  </cols>
  <sheetData>
    <row r="2" spans="1:3" x14ac:dyDescent="0.25">
      <c r="B2" t="s">
        <v>389</v>
      </c>
    </row>
    <row r="3" spans="1:3" x14ac:dyDescent="0.25">
      <c r="B3" t="s">
        <v>397</v>
      </c>
    </row>
    <row r="4" spans="1:3" x14ac:dyDescent="0.25">
      <c r="B4" t="s">
        <v>390</v>
      </c>
    </row>
    <row r="5" spans="1:3" x14ac:dyDescent="0.25">
      <c r="B5" t="s">
        <v>391</v>
      </c>
    </row>
    <row r="6" spans="1:3" x14ac:dyDescent="0.25">
      <c r="B6" t="s">
        <v>392</v>
      </c>
    </row>
    <row r="8" spans="1:3" x14ac:dyDescent="0.25">
      <c r="B8" t="s">
        <v>393</v>
      </c>
    </row>
    <row r="10" spans="1:3" x14ac:dyDescent="0.25">
      <c r="A10" s="15" t="s">
        <v>69</v>
      </c>
      <c r="B10" s="2"/>
      <c r="C10" s="2"/>
    </row>
    <row r="11" spans="1:3" x14ac:dyDescent="0.25">
      <c r="A11" s="106" t="s">
        <v>70</v>
      </c>
      <c r="B11" s="4" t="s">
        <v>394</v>
      </c>
      <c r="C11" s="4" t="s">
        <v>395</v>
      </c>
    </row>
    <row r="12" spans="1:3" x14ac:dyDescent="0.25">
      <c r="A12" s="15">
        <v>1</v>
      </c>
      <c r="B12" s="2" t="s">
        <v>396</v>
      </c>
      <c r="C12" s="15"/>
    </row>
    <row r="13" spans="1:3" x14ac:dyDescent="0.25">
      <c r="A13" s="5"/>
      <c r="B13" s="3" t="s">
        <v>398</v>
      </c>
      <c r="C13" s="5">
        <v>130</v>
      </c>
    </row>
    <row r="14" spans="1:3" x14ac:dyDescent="0.25">
      <c r="A14" s="106"/>
      <c r="B14" s="4" t="s">
        <v>399</v>
      </c>
      <c r="C14" s="106"/>
    </row>
    <row r="15" spans="1:3" x14ac:dyDescent="0.25">
      <c r="A15" s="107" t="s">
        <v>401</v>
      </c>
      <c r="B15" s="103" t="s">
        <v>400</v>
      </c>
      <c r="C15" s="1"/>
    </row>
    <row r="16" spans="1:3" x14ac:dyDescent="0.25">
      <c r="A16" s="1" t="s">
        <v>402</v>
      </c>
      <c r="B16" s="103" t="s">
        <v>403</v>
      </c>
      <c r="C16" s="1"/>
    </row>
    <row r="17" spans="1:3" x14ac:dyDescent="0.25">
      <c r="A17" s="1" t="s">
        <v>404</v>
      </c>
      <c r="B17" s="103" t="s">
        <v>405</v>
      </c>
      <c r="C17" s="1">
        <v>17</v>
      </c>
    </row>
    <row r="18" spans="1:3" x14ac:dyDescent="0.25">
      <c r="A18" s="1" t="s">
        <v>406</v>
      </c>
      <c r="B18" s="103" t="s">
        <v>407</v>
      </c>
      <c r="C18" s="1">
        <v>113</v>
      </c>
    </row>
    <row r="19" spans="1:3" x14ac:dyDescent="0.25">
      <c r="A19" s="15">
        <v>2</v>
      </c>
      <c r="B19" s="2" t="s">
        <v>408</v>
      </c>
      <c r="C19" s="15"/>
    </row>
    <row r="20" spans="1:3" x14ac:dyDescent="0.25">
      <c r="A20" s="5"/>
      <c r="B20" s="3" t="s">
        <v>409</v>
      </c>
      <c r="C20" s="5">
        <v>0</v>
      </c>
    </row>
    <row r="21" spans="1:3" x14ac:dyDescent="0.25">
      <c r="A21" s="106"/>
      <c r="B21" s="4" t="s">
        <v>410</v>
      </c>
      <c r="C21" s="106"/>
    </row>
    <row r="22" spans="1:3" x14ac:dyDescent="0.25">
      <c r="A22" s="15">
        <v>3</v>
      </c>
      <c r="B22" s="27" t="s">
        <v>413</v>
      </c>
      <c r="C22" s="15"/>
    </row>
    <row r="23" spans="1:3" x14ac:dyDescent="0.25">
      <c r="A23" s="106"/>
      <c r="B23" s="4" t="s">
        <v>411</v>
      </c>
      <c r="C23" s="106">
        <v>0</v>
      </c>
    </row>
    <row r="24" spans="1:3" x14ac:dyDescent="0.25">
      <c r="A24" s="15">
        <v>4</v>
      </c>
      <c r="B24" s="27" t="s">
        <v>408</v>
      </c>
      <c r="C24" s="15"/>
    </row>
    <row r="25" spans="1:3" x14ac:dyDescent="0.25">
      <c r="A25" s="5"/>
      <c r="B25" s="3" t="s">
        <v>412</v>
      </c>
      <c r="C25" s="5">
        <v>0</v>
      </c>
    </row>
    <row r="26" spans="1:3" x14ac:dyDescent="0.25">
      <c r="A26" s="106"/>
      <c r="B26" s="33" t="s">
        <v>414</v>
      </c>
      <c r="C26" s="106"/>
    </row>
    <row r="27" spans="1:3" x14ac:dyDescent="0.25">
      <c r="A27" s="15">
        <v>5</v>
      </c>
      <c r="B27" s="27" t="s">
        <v>415</v>
      </c>
      <c r="C27" s="15"/>
    </row>
    <row r="28" spans="1:3" x14ac:dyDescent="0.25">
      <c r="A28" s="5"/>
      <c r="B28" s="3" t="s">
        <v>412</v>
      </c>
      <c r="C28" s="5">
        <v>0</v>
      </c>
    </row>
    <row r="29" spans="1:3" x14ac:dyDescent="0.25">
      <c r="A29" s="106"/>
      <c r="B29" s="33" t="s">
        <v>416</v>
      </c>
      <c r="C29" s="106"/>
    </row>
    <row r="31" spans="1:3" x14ac:dyDescent="0.25">
      <c r="B31" t="s">
        <v>441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2019-04-03T07:33:33Z</dcterms:modified>
</cp:coreProperties>
</file>