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6_new_\new\СЭС\ЭЭ\Отчетность\2023\Отчетность\"/>
    </mc:Choice>
  </mc:AlternateContent>
  <xr:revisionPtr revIDLastSave="0" documentId="13_ncr:1_{389D88F9-9A08-4FD8-8B43-35BAC21B637B}" xr6:coauthVersionLast="47" xr6:coauthVersionMax="47" xr10:uidLastSave="{00000000-0000-0000-0000-000000000000}"/>
  <bookViews>
    <workbookView xWindow="-120" yWindow="-120" windowWidth="25440" windowHeight="15390" tabRatio="411" xr2:uid="{00000000-000D-0000-FFFF-FFFF00000000}"/>
  </bookViews>
  <sheets>
    <sheet name="Форма заполнения перечня оборуд" sheetId="2" r:id="rId1"/>
    <sheet name="Образец для заполнения" sheetId="1" r:id="rId2"/>
  </sheets>
  <definedNames>
    <definedName name="_xlnm._FilterDatabase" localSheetId="1" hidden="1">'Образец для заполнения'!$A$5:$M$53</definedName>
    <definedName name="_xlnm._FilterDatabase" localSheetId="0" hidden="1">'Форма заполнения перечня оборуд'!$A$6:$N$292</definedName>
    <definedName name="_xlnm.Print_Area" localSheetId="1">'Образец для заполнения'!$A$1:$M$78</definedName>
    <definedName name="_xlnm.Print_Area" localSheetId="0">'Форма заполнения перечня оборуд'!$A$1:$L$307</definedName>
  </definedNames>
  <calcPr calcId="191029"/>
</workbook>
</file>

<file path=xl/calcChain.xml><?xml version="1.0" encoding="utf-8"?>
<calcChain xmlns="http://schemas.openxmlformats.org/spreadsheetml/2006/main">
  <c r="G90" i="2" l="1"/>
  <c r="G26" i="2"/>
  <c r="G262" i="2"/>
  <c r="G18" i="2"/>
  <c r="G19" i="2"/>
  <c r="G20" i="2"/>
  <c r="G21" i="2"/>
  <c r="G24" i="2"/>
  <c r="G42" i="2"/>
  <c r="AB22" i="2" l="1"/>
  <c r="AB23" i="2"/>
  <c r="AB24" i="2"/>
  <c r="AB25" i="2"/>
  <c r="AB26" i="2"/>
  <c r="AB27" i="2"/>
  <c r="AB28" i="2"/>
  <c r="AB29" i="2"/>
  <c r="AB30" i="2"/>
  <c r="AB31" i="2"/>
  <c r="AC56" i="2"/>
  <c r="AC262" i="2"/>
  <c r="AC249" i="2"/>
  <c r="AC237" i="2"/>
  <c r="X247" i="2"/>
  <c r="X235" i="2"/>
  <c r="AC226" i="2"/>
  <c r="X222" i="2"/>
  <c r="X216" i="2"/>
  <c r="AC200" i="2"/>
  <c r="AC173" i="2"/>
  <c r="AC165" i="2"/>
  <c r="AC152" i="2"/>
  <c r="AC131" i="2"/>
  <c r="AC123" i="2"/>
  <c r="X121" i="2"/>
  <c r="AC114" i="2"/>
  <c r="X112" i="2"/>
  <c r="AC99" i="2"/>
  <c r="X97" i="2"/>
  <c r="AB88" i="2"/>
  <c r="AB89" i="2"/>
  <c r="AB90" i="2"/>
  <c r="AB91" i="2"/>
  <c r="AB92" i="2"/>
  <c r="AB93" i="2"/>
  <c r="AB94" i="2"/>
  <c r="AB95" i="2"/>
  <c r="AB86" i="2"/>
  <c r="AB68" i="2"/>
  <c r="AB69" i="2"/>
  <c r="AB70" i="2"/>
  <c r="AB71" i="2"/>
  <c r="AB72" i="2"/>
  <c r="AB73" i="2"/>
  <c r="AB74" i="2"/>
  <c r="AB75" i="2"/>
  <c r="AB76" i="2"/>
  <c r="AB67" i="2"/>
  <c r="X53" i="2"/>
  <c r="AB43" i="2"/>
  <c r="AB44" i="2"/>
  <c r="AB45" i="2"/>
  <c r="AB46" i="2"/>
  <c r="AB47" i="2"/>
  <c r="AB48" i="2"/>
  <c r="AB50" i="2"/>
  <c r="AA7" i="2"/>
  <c r="R13" i="2"/>
  <c r="P12" i="2"/>
  <c r="P11" i="2"/>
  <c r="H13" i="2" l="1"/>
  <c r="H294" i="2" s="1"/>
  <c r="F301" i="2" l="1"/>
  <c r="H301" i="2"/>
  <c r="G284" i="2"/>
  <c r="G286" i="2"/>
  <c r="G288" i="2"/>
  <c r="G290" i="2"/>
  <c r="G291" i="2"/>
  <c r="G283" i="2"/>
  <c r="G180" i="2"/>
  <c r="G277" i="2" l="1"/>
  <c r="G289" i="2" s="1"/>
  <c r="AC180" i="2"/>
  <c r="G49" i="2"/>
  <c r="AB49" i="2" s="1"/>
  <c r="AB21" i="2"/>
  <c r="AB20" i="2"/>
  <c r="AB19" i="2"/>
  <c r="AB18" i="2"/>
  <c r="G87" i="2"/>
  <c r="AB87" i="2" s="1"/>
  <c r="AB42" i="2"/>
  <c r="G8" i="2"/>
  <c r="AA8" i="2" s="1"/>
  <c r="AB306" i="2" l="1"/>
  <c r="G273" i="2"/>
  <c r="G285" i="2" s="1"/>
  <c r="G275" i="2"/>
  <c r="F55" i="1"/>
  <c r="F60" i="1" s="1"/>
  <c r="F75" i="1" s="1"/>
  <c r="F54" i="1"/>
  <c r="F59" i="1" s="1"/>
  <c r="F28" i="1"/>
  <c r="F33" i="1" s="1"/>
  <c r="F71" i="1" s="1"/>
  <c r="F27" i="1"/>
  <c r="F32" i="1" s="1"/>
  <c r="F66" i="1" l="1"/>
  <c r="G287" i="2"/>
  <c r="G280" i="2"/>
  <c r="G292" i="2" s="1"/>
  <c r="F70" i="1"/>
  <c r="F72" i="1" s="1"/>
  <c r="F76" i="1" s="1"/>
  <c r="F34" i="1"/>
  <c r="F29" i="1"/>
  <c r="F61" i="1"/>
  <c r="F74" i="1"/>
  <c r="F56" i="1"/>
  <c r="F67" i="1" l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 них в работе 22</t>
        </r>
      </text>
    </comment>
    <comment ref="F5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работе 15</t>
        </r>
      </text>
    </comment>
    <comment ref="F7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работе 17</t>
        </r>
      </text>
    </comment>
  </commentList>
</comments>
</file>

<file path=xl/sharedStrings.xml><?xml version="1.0" encoding="utf-8"?>
<sst xmlns="http://schemas.openxmlformats.org/spreadsheetml/2006/main" count="862" uniqueCount="450">
  <si>
    <t>№ п/п</t>
  </si>
  <si>
    <t>Наименование объекта</t>
  </si>
  <si>
    <t>Адрес объекта</t>
  </si>
  <si>
    <t>Техничские характеристики</t>
  </si>
  <si>
    <t>Собственность</t>
  </si>
  <si>
    <t>Силовой трансформатор</t>
  </si>
  <si>
    <t>ТМГ-1000 кВА-10/0,4кВ-У3</t>
  </si>
  <si>
    <t>РУ-10 кВ, в составе:</t>
  </si>
  <si>
    <t>КРУ-10 кВ</t>
  </si>
  <si>
    <t>Коммутационный аппарат ВБСК-10-20/1000</t>
  </si>
  <si>
    <t xml:space="preserve">Секционный разъединитель, ТН-1 и ТСН-1 </t>
  </si>
  <si>
    <t>ТН-2 и ТСН-2</t>
  </si>
  <si>
    <t>Собственные нужды</t>
  </si>
  <si>
    <t>РУ-0,4 кВ</t>
  </si>
  <si>
    <t>Заземление сборных шин</t>
  </si>
  <si>
    <t>РП-3830 10 кВ со встроенной ТП-3830а 10/0,4 кВ, в составе:</t>
  </si>
  <si>
    <t>Аренда</t>
  </si>
  <si>
    <t>ТП-9-3973 10/0,4 кВ, в составе:</t>
  </si>
  <si>
    <t>ТМГ-630/10/0,4кВ</t>
  </si>
  <si>
    <t>Коммутационный аппарат ВВ/Тел-10/1000-20</t>
  </si>
  <si>
    <t>Коммутационный аппарат ВНА-10/630-20Уз</t>
  </si>
  <si>
    <t>Панель ЩО-70 - 10 шт.</t>
  </si>
  <si>
    <t>Панель ЩО-70 - 12 шт.</t>
  </si>
  <si>
    <t xml:space="preserve">КЛ 10 кВ </t>
  </si>
  <si>
    <t xml:space="preserve">ААБ2л 3х185 </t>
  </si>
  <si>
    <t>КЛ 10 кВ</t>
  </si>
  <si>
    <t xml:space="preserve">КЛ 0,4 кВ </t>
  </si>
  <si>
    <t>КЛ 0,4 кВ</t>
  </si>
  <si>
    <t xml:space="preserve">ААБ2л-10- 3х120 </t>
  </si>
  <si>
    <t>АПвБбШв-1-4х35</t>
  </si>
  <si>
    <t>АПвБбШв-1-4х185</t>
  </si>
  <si>
    <t>АПвБбШв-1-4х120</t>
  </si>
  <si>
    <t xml:space="preserve">от ТП-5023 яч. 6 до ТП-9-3973 яч. 3 </t>
  </si>
  <si>
    <t>от ТП-641 яч. 10 до ТП-9-3973 яч. 5</t>
  </si>
  <si>
    <t>от ТП-642 яч. 9 до ТП-9-3973 яч. 6</t>
  </si>
  <si>
    <t>I</t>
  </si>
  <si>
    <t>VIII</t>
  </si>
  <si>
    <t>яч. 4 РУ-10 кВ ПС Первомайская - яч. 3 РУ-10 кВ РП-3830</t>
  </si>
  <si>
    <t>яч. 26 РУ-10 кВ ПС Первомайская - яч. 8 РУ-10 кВ РП-3830</t>
  </si>
  <si>
    <t>яч. 22 РУ-10 кВ РП-3830 - яч. 3 РУ-10 кв ТП-4041</t>
  </si>
  <si>
    <t>2хААБ2л 4*50</t>
  </si>
  <si>
    <t>№ объекта</t>
  </si>
  <si>
    <t>2.1</t>
  </si>
  <si>
    <t>2.2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</si>
  <si>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</si>
  <si>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</si>
  <si>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</si>
  <si>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</si>
  <si>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</si>
  <si>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</si>
  <si>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</si>
  <si>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</si>
  <si>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</si>
  <si>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</si>
  <si>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</si>
  <si>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</si>
  <si>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2.3</t>
  </si>
  <si>
    <t>1</t>
  </si>
  <si>
    <t>2</t>
  </si>
  <si>
    <t>2.4</t>
  </si>
  <si>
    <t>Вид права владения, № договора</t>
  </si>
  <si>
    <t>Кол-во, шт</t>
  </si>
  <si>
    <t>Аренда, договор №638 от 19.05.15. с ООО "Промэко"</t>
  </si>
  <si>
    <t>(наименование организации)</t>
  </si>
  <si>
    <t>г. Новосибирск, ул. Заречная, дом 15</t>
  </si>
  <si>
    <t>г. Новосибирск, ул. Дениса Давыдова, дом 7/5</t>
  </si>
  <si>
    <t>от ТП-9-3973 п- 3 р-1 до ВРУ жилого дома ул.Д.Давыдова 7/1</t>
  </si>
  <si>
    <t>от ТП-9-3973 п- 3 р-2 до ВРУ жилого дома ул.Д.Давыдова 7/1</t>
  </si>
  <si>
    <t>от ТП-9-3973 п- 3 р-3 до ВРУ жилого домаул.Д.Давыдова 7/1</t>
  </si>
  <si>
    <t>от ТП-9-3973 п- 4 р-3 до ВРУ жилого дома ул.Д.Давыдова 7/1</t>
  </si>
  <si>
    <t>от ТП-9-3973 п- 4 р-4 до ВРУ жилого дома ул.Д.Давыдова 7/1</t>
  </si>
  <si>
    <t>от ТП-9-3973 п- 7 р-3 до ВРУ жилого дома ул.Д.Давыдова 7/1</t>
  </si>
  <si>
    <t>от ТП-9-3973 п- 7 р-4 до ВРУ жилого дома ул.Д.Давыдова 7/1</t>
  </si>
  <si>
    <t>от ТП-9-3973 п- 8 р-2 до ВРУ жилого дома ул.Д.Давыдова 7/1</t>
  </si>
  <si>
    <t>РУ-0,4 кВ ТП-3030а - РУ-0,4 кВ ж/д ул. Заречная 15, б/с 1-3</t>
  </si>
  <si>
    <t>РУ-0,4 кВ ТП-3030а - РУ-0,4 кВ ж/д ул. Заречная 15, б/с 7-9</t>
  </si>
  <si>
    <t>РУ-0,4 кВ ТП-3030а - РУ-0,4 кВ ж/д ул. Заречная 15 б/с 5-6</t>
  </si>
  <si>
    <t>РУ-0,4 кВ ТП-3030а - РУ-0,4 кВ ж/д ул. Заречная 15 б/с 4-5</t>
  </si>
  <si>
    <t>РУ-0,4 кВ ТП-3030а - РУ-0,4 кВ ж/д ул. Заречная 15, б/с 10-12</t>
  </si>
  <si>
    <t>РУ-0,4 кВ ТП-3030а - РУ-0,4 кВ ж/д ул. Заречная 15, офисы 4-6</t>
  </si>
  <si>
    <t>РУ-0,4 кВ ТП-3030а - РУ-0,4 кВ ж/д ул. Заречная 15, I категория</t>
  </si>
  <si>
    <t>Мощность трансформаторов, кВА</t>
  </si>
  <si>
    <t>Коммутационный аппарат ВВ/Тел-10/630-20</t>
  </si>
  <si>
    <t>Коммутационный аппарат ВНаЛ-10/630-20Уз</t>
  </si>
  <si>
    <t>2.5</t>
  </si>
  <si>
    <t>2.6</t>
  </si>
  <si>
    <t>Коммутационный аппарат РВ</t>
  </si>
  <si>
    <t>2.7</t>
  </si>
  <si>
    <t>Наименование потребителя</t>
  </si>
  <si>
    <t>ООО "КАТОД"</t>
  </si>
  <si>
    <t>ИП Смирнов</t>
  </si>
  <si>
    <t>ИП Петров</t>
  </si>
  <si>
    <t>ООО "Рассвет"</t>
  </si>
  <si>
    <t xml:space="preserve">АПвП2Г-10-1х500/95 </t>
  </si>
  <si>
    <t xml:space="preserve">ААБ2л 4*240  </t>
  </si>
  <si>
    <t>ААБ2л 4*185</t>
  </si>
  <si>
    <t>и т.д.</t>
  </si>
  <si>
    <t>ИТОГО КЛ 10кВ</t>
  </si>
  <si>
    <t>ИТОГО КЛ 0,4 кВ</t>
  </si>
  <si>
    <t>ИТОГО КЛ</t>
  </si>
  <si>
    <t>ВСЕГО по организации</t>
  </si>
  <si>
    <t>в т.ч.</t>
  </si>
  <si>
    <t>в собственности</t>
  </si>
  <si>
    <t>ВСЕГО В АРЕНДЕ</t>
  </si>
  <si>
    <t>ВСЕГО В СОБСТВЕННОСТИ</t>
  </si>
  <si>
    <t>в аренде</t>
  </si>
  <si>
    <t>Протяженность ЛЭП, км</t>
  </si>
  <si>
    <t>Перечень объектов электросетевого хозяйства _________________________________________________  в тариф на ___________ год</t>
  </si>
  <si>
    <t>ИТОГО КЛ ВН</t>
  </si>
  <si>
    <t>ИТОГО ВЛ ВН</t>
  </si>
  <si>
    <t>ИТОГО КЛ СН1</t>
  </si>
  <si>
    <t>ИТОГО ВЛ СН1</t>
  </si>
  <si>
    <t>ИТОГО КЛ СН11</t>
  </si>
  <si>
    <t>ИТОГО ВЛ СН11</t>
  </si>
  <si>
    <t>ИТОГО ВЛ</t>
  </si>
  <si>
    <t>ИТОГО КЛ НН</t>
  </si>
  <si>
    <t>ИТОГО ВЛ НН</t>
  </si>
  <si>
    <t xml:space="preserve">     1-но трансформаторных ТП, шт</t>
  </si>
  <si>
    <t xml:space="preserve">     2-х трансформаторных ТП, шт</t>
  </si>
  <si>
    <t>Итого силовых трансформа-торов, шт, МВА</t>
  </si>
  <si>
    <t>Аренда (реквизиты договора: №, дата, арендодатель, срок действия)</t>
  </si>
  <si>
    <t>Собственность (сивдетельство о регистрации имущества, инвентарный номер)</t>
  </si>
  <si>
    <t xml:space="preserve"> (из них в аренде)</t>
  </si>
  <si>
    <t>Итого РП, шт, МВА</t>
  </si>
  <si>
    <t>Вид права владения</t>
  </si>
  <si>
    <t>Собственность (реквизиты правоустанавливающих документов (свидетельство о праве собственности имущества, и т.д.), кадастровый номер, инвентарный номер)</t>
  </si>
  <si>
    <t>КЛ 35/27</t>
  </si>
  <si>
    <t>КЛ 35/28</t>
  </si>
  <si>
    <t>ПС "Северная"- ГПП Королева,40</t>
  </si>
  <si>
    <t>ПС "Северная"- ФП-1 Королева,40</t>
  </si>
  <si>
    <t>ПС "Северная"- ЦРП Королева,40</t>
  </si>
  <si>
    <t>АОСБ-35-3х150</t>
  </si>
  <si>
    <t>ОСБ-35-3х120</t>
  </si>
  <si>
    <t>ААБ2л-10-3х240</t>
  </si>
  <si>
    <t>уровень напр</t>
  </si>
  <si>
    <t>сн1</t>
  </si>
  <si>
    <t>сн2</t>
  </si>
  <si>
    <t xml:space="preserve"> Королева,40</t>
  </si>
  <si>
    <t>Трансформатор ТДН 15000-35/6</t>
  </si>
  <si>
    <t>Трансформатор ТД 16000А-35/6</t>
  </si>
  <si>
    <t>РУ-0,4кВ</t>
  </si>
  <si>
    <t>Королева,40</t>
  </si>
  <si>
    <t>КЛ ФП-1 ЦРП-2</t>
  </si>
  <si>
    <t>ААБ-10-3х185</t>
  </si>
  <si>
    <t>ААБ-6-3х95</t>
  </si>
  <si>
    <t>КЛ ФП-1 ТП-19</t>
  </si>
  <si>
    <t>КЛ ФП-1 ЦРП-1</t>
  </si>
  <si>
    <t>ААБ-6-3х240</t>
  </si>
  <si>
    <t>КЛ ФП-1 ТП-20</t>
  </si>
  <si>
    <t>КЛ ФП-1 ТП-15</t>
  </si>
  <si>
    <t>КЛ ФП-1 ТП-31</t>
  </si>
  <si>
    <t>ААШВ-6 3х95</t>
  </si>
  <si>
    <t>ААБ-6 3х95</t>
  </si>
  <si>
    <t>КЛ ФП-1 ТП-15-2</t>
  </si>
  <si>
    <t>КЛ Ф 686Б на ФП-1</t>
  </si>
  <si>
    <t>КЛ Ф 686А на ЦРП-1</t>
  </si>
  <si>
    <t>КЛ ГПП-ЦРП-1</t>
  </si>
  <si>
    <t>2ААБ-6 3х185</t>
  </si>
  <si>
    <t>СБ 3х170</t>
  </si>
  <si>
    <t>КЛ ЦРП-1 -ЦРП-1 тр 3</t>
  </si>
  <si>
    <t>КЛ ЦРП-1 -ЦРП-1 тр 4</t>
  </si>
  <si>
    <t>КЛ ЦРП-1 -ЦРП-1 тр 2</t>
  </si>
  <si>
    <t>КЛ ЦРП-1 -ТП-30</t>
  </si>
  <si>
    <t>ААБ2л-10-3х120</t>
  </si>
  <si>
    <t>ААБ-6 3х70</t>
  </si>
  <si>
    <t>КЛ ЦРП-1 -ТП-17</t>
  </si>
  <si>
    <t>ААБ2л-10-3х95</t>
  </si>
  <si>
    <t>КЛ ЦРП-1 -ТП-22</t>
  </si>
  <si>
    <t>2ААБ-6 3х70</t>
  </si>
  <si>
    <t>КЛ ЦРП-1 -ТП-33</t>
  </si>
  <si>
    <t>КЛ ЦРП-2 -ТП-9</t>
  </si>
  <si>
    <t>ААШВ-6 3х120</t>
  </si>
  <si>
    <t>КЛ ЦРП-2 -ТП-1</t>
  </si>
  <si>
    <t>АСБ-6 3х95</t>
  </si>
  <si>
    <t>ЗАО "Комета-Энергомаш"</t>
  </si>
  <si>
    <t>КЛ ЦРП-2 -ТП-3</t>
  </si>
  <si>
    <t>КЛ ЦРП-2 -ТП-7</t>
  </si>
  <si>
    <t>ААШВ-10 3х185</t>
  </si>
  <si>
    <t>ООО "Галлоп"</t>
  </si>
  <si>
    <t>КЛ ЦРП-2 -ТП-19</t>
  </si>
  <si>
    <t>ААБл-10 3х185</t>
  </si>
  <si>
    <t>КЛ ЦРП-2 -ТП-12</t>
  </si>
  <si>
    <t>ААБ-6 3х120</t>
  </si>
  <si>
    <t>КЛ ТП-12- ТП-19</t>
  </si>
  <si>
    <t>КЛ ГПП-ЦРП-2</t>
  </si>
  <si>
    <t>РУ 6кВ ГПП</t>
  </si>
  <si>
    <t>ООО "Болид"</t>
  </si>
  <si>
    <t>ООО "Комета"</t>
  </si>
  <si>
    <t>МУП СЭХ</t>
  </si>
  <si>
    <t>ООО "Династия"</t>
  </si>
  <si>
    <t>КЛ ГПП-ТП-16</t>
  </si>
  <si>
    <t>ААБ2л-10 3х185</t>
  </si>
  <si>
    <t>ООО "Терм"</t>
  </si>
  <si>
    <t>КЛ ГПП-ФП-1</t>
  </si>
  <si>
    <t>ААБ-6 3х185</t>
  </si>
  <si>
    <t>КЛ ГПП-ТП-10</t>
  </si>
  <si>
    <t>ААШВ-10 3х95</t>
  </si>
  <si>
    <t>КЛ ГПП-ТП-27</t>
  </si>
  <si>
    <t>ААБ-6 3х150</t>
  </si>
  <si>
    <t>Вестерн трейд</t>
  </si>
  <si>
    <t>КЛ ГПП-КТПН 180</t>
  </si>
  <si>
    <t>КЛ ГПП-КТПН 320</t>
  </si>
  <si>
    <t>Рекламные технологии</t>
  </si>
  <si>
    <t>Абоненты от ЦРП-2</t>
  </si>
  <si>
    <t>Абоненты от ГПП</t>
  </si>
  <si>
    <t>ГПП в составе:</t>
  </si>
  <si>
    <t>Абоненты от ЦРП-1</t>
  </si>
  <si>
    <t>ЦРП-1 в составе:</t>
  </si>
  <si>
    <t>ТМ-1000 6/0,4</t>
  </si>
  <si>
    <t>КРУ-6кВ</t>
  </si>
  <si>
    <t>ЦРП-2 в составе:</t>
  </si>
  <si>
    <t>ТП-1 в составе</t>
  </si>
  <si>
    <t>ТМ1000</t>
  </si>
  <si>
    <t>КРУ 0,4кВ</t>
  </si>
  <si>
    <t>Абоненты от ТП-1</t>
  </si>
  <si>
    <t>ТП-3 в составе</t>
  </si>
  <si>
    <t>Абоненты от ТП-3</t>
  </si>
  <si>
    <t>ТП- 7 в составе</t>
  </si>
  <si>
    <t>Абоненты от ТП-7</t>
  </si>
  <si>
    <t>КТП1000</t>
  </si>
  <si>
    <t>ТП-  13 в составе</t>
  </si>
  <si>
    <t>Абоненты от ТП-13</t>
  </si>
  <si>
    <t>Абоненты от ТП-14</t>
  </si>
  <si>
    <t>ТП-  20 в составе</t>
  </si>
  <si>
    <t>Абоненты от ТП-20</t>
  </si>
  <si>
    <t>ТП-  22 в составе</t>
  </si>
  <si>
    <t>Абоненты от ТП-22</t>
  </si>
  <si>
    <t>ТП-  27 в составе</t>
  </si>
  <si>
    <t>Абоненты от ТП-27</t>
  </si>
  <si>
    <t>ТП-  28 в составе</t>
  </si>
  <si>
    <t>Абоненты от ТП-28</t>
  </si>
  <si>
    <t>ТП-  31 в составе</t>
  </si>
  <si>
    <t>Абоненты от ТП-31</t>
  </si>
  <si>
    <t>ТП-  30 в составе</t>
  </si>
  <si>
    <t>Абоненты от ТП-30</t>
  </si>
  <si>
    <t>ТП-  9 в составе</t>
  </si>
  <si>
    <t>Абоненты от ТП-9</t>
  </si>
  <si>
    <t>ТП-  12 в составе</t>
  </si>
  <si>
    <t>Абоненты от ТП-12</t>
  </si>
  <si>
    <t>ТП-  10 в составе</t>
  </si>
  <si>
    <t>Абоненты от ТП-10</t>
  </si>
  <si>
    <t>ТП-  16 в составе</t>
  </si>
  <si>
    <t>Абоненты от ТП-16</t>
  </si>
  <si>
    <t>ТМ800</t>
  </si>
  <si>
    <t>ТМ750</t>
  </si>
  <si>
    <t>ТМ</t>
  </si>
  <si>
    <t>ТМ320</t>
  </si>
  <si>
    <t>нн</t>
  </si>
  <si>
    <t>Филатов С.И.</t>
  </si>
  <si>
    <t>ОАО "Комета-Энергия"</t>
  </si>
  <si>
    <t>Глушенок С.Я.</t>
  </si>
  <si>
    <t>ФГУП "Экран"</t>
  </si>
  <si>
    <t>Корпус 28</t>
  </si>
  <si>
    <t>КЛ 0,4кВ</t>
  </si>
  <si>
    <t>ОАО "СибцентрЛайн"</t>
  </si>
  <si>
    <t>ОАО "Комета"</t>
  </si>
  <si>
    <t>ОАО "Технология плюс"</t>
  </si>
  <si>
    <t>ОАО "Белый Агат"</t>
  </si>
  <si>
    <t>ООО "Новация"</t>
  </si>
  <si>
    <t>ООО "ТК Рио"</t>
  </si>
  <si>
    <t>ГБ МСЭ</t>
  </si>
  <si>
    <t>Захаров В.В.</t>
  </si>
  <si>
    <t>ООО "СЭС"</t>
  </si>
  <si>
    <t>МУП "Горводоканал"</t>
  </si>
  <si>
    <t>ОАО "Сендаст"</t>
  </si>
  <si>
    <t>Толкачев А.Л.</t>
  </si>
  <si>
    <t>Толкачев К.Ю.</t>
  </si>
  <si>
    <t>Якимчук Л.А.</t>
  </si>
  <si>
    <t>ООО "СибУниверсал-Н"</t>
  </si>
  <si>
    <t>ТП- 14 в составе</t>
  </si>
  <si>
    <t>ООО "Рос-СЕГ"</t>
  </si>
  <si>
    <t>ООО Армаз</t>
  </si>
  <si>
    <t>ООО Элема-н</t>
  </si>
  <si>
    <t>ООО Топаз</t>
  </si>
  <si>
    <t>Скирневский И.Ю.</t>
  </si>
  <si>
    <t>ОАО СПЖТ</t>
  </si>
  <si>
    <t>ООО "Сибверк"</t>
  </si>
  <si>
    <t>ООО "Новоинвест"</t>
  </si>
  <si>
    <t>ООО "Склад Сервис"</t>
  </si>
  <si>
    <t>ЗАО "СибЦентрЛайн"</t>
  </si>
  <si>
    <t>Васильев О.А.</t>
  </si>
  <si>
    <t>Васильева Н.А.</t>
  </si>
  <si>
    <t>ООО "Тебет"</t>
  </si>
  <si>
    <t>ООО "Пирамида"</t>
  </si>
  <si>
    <t>ООО "Промлайн"</t>
  </si>
  <si>
    <t>ООО "Бензинтрейдж"</t>
  </si>
  <si>
    <t>ООО "НСК Трек"</t>
  </si>
  <si>
    <t>Комашинская Н.А.</t>
  </si>
  <si>
    <t>Печеневская З.А.</t>
  </si>
  <si>
    <t>Артеменко В.А.</t>
  </si>
  <si>
    <t>ЗАО "Созхимпром"</t>
  </si>
  <si>
    <t>Каландаров Р.Я.</t>
  </si>
  <si>
    <t>Воронцов В.В.</t>
  </si>
  <si>
    <t>ООО "Бест"</t>
  </si>
  <si>
    <t>ООО "Ритэн"</t>
  </si>
  <si>
    <t>Дивногорский В.Ю.</t>
  </si>
  <si>
    <t>ЗАО "Золотопроект"</t>
  </si>
  <si>
    <t>ЗАО "Сибэлком"</t>
  </si>
  <si>
    <t>ООО "Компас Здоровья"</t>
  </si>
  <si>
    <t>Кузнецова О.А.</t>
  </si>
  <si>
    <t>Ребека И.Е.</t>
  </si>
  <si>
    <t>ООО "Граф"</t>
  </si>
  <si>
    <t>ТП- 19 в составе</t>
  </si>
  <si>
    <t>ТМ 1250</t>
  </si>
  <si>
    <t>Абоненты от ТП-19</t>
  </si>
  <si>
    <t>Кадильников Н.В.</t>
  </si>
  <si>
    <t>ООО "Сибкет-М"</t>
  </si>
  <si>
    <t>Кузнецова О.В.</t>
  </si>
  <si>
    <t>Надежкина И.В.</t>
  </si>
  <si>
    <t>Кравченко Т.В.</t>
  </si>
  <si>
    <t>ЗРК</t>
  </si>
  <si>
    <t>СибГео</t>
  </si>
  <si>
    <t>ООО Династия</t>
  </si>
  <si>
    <t>ООО Агельмар</t>
  </si>
  <si>
    <t>ООО Флеминг</t>
  </si>
  <si>
    <t>ООО Промресурс</t>
  </si>
  <si>
    <t>Бастрыгина О.Н.</t>
  </si>
  <si>
    <t>ООО "Галлактика"</t>
  </si>
  <si>
    <t>3.1.</t>
  </si>
  <si>
    <t>3.2.</t>
  </si>
  <si>
    <t>3.3.</t>
  </si>
  <si>
    <t>3.4.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</si>
  <si>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</si>
  <si>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</si>
  <si>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</si>
  <si>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</si>
  <si>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</si>
  <si>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</si>
  <si>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</si>
  <si>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</si>
  <si>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</si>
  <si>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</si>
  <si>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</si>
  <si>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</si>
  <si>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КТПН в составе</t>
  </si>
  <si>
    <t>Абоненты от КТН</t>
  </si>
  <si>
    <t>Трансформатор ТМ25-6</t>
  </si>
  <si>
    <t>ООО "Барс", №4/14-н от 21.11.2013 С 01.01.2014 по 31.12.2024</t>
  </si>
  <si>
    <t>РУ 6кВ</t>
  </si>
  <si>
    <t>ФП-1 в составе:</t>
  </si>
  <si>
    <t>3.5.</t>
  </si>
  <si>
    <t>Выключатель масляный</t>
  </si>
  <si>
    <t>3.6.</t>
  </si>
  <si>
    <t>Выключатель нагрузки</t>
  </si>
  <si>
    <t>КВП-6-01</t>
  </si>
  <si>
    <t>Ячейка</t>
  </si>
  <si>
    <t>КСО-1</t>
  </si>
  <si>
    <t>КРУ-2--6п</t>
  </si>
  <si>
    <t>ОАО "Комета-Энергия", №2/12 от 01.01.2012 с пролонгацией</t>
  </si>
  <si>
    <t>27</t>
  </si>
  <si>
    <t>27.1</t>
  </si>
  <si>
    <t>27.2</t>
  </si>
  <si>
    <t>27.3</t>
  </si>
  <si>
    <t>27.4</t>
  </si>
  <si>
    <t>38</t>
  </si>
  <si>
    <t>38.1</t>
  </si>
  <si>
    <t>38.2</t>
  </si>
  <si>
    <t>49.1</t>
  </si>
  <si>
    <t>49.2</t>
  </si>
  <si>
    <t>49.3</t>
  </si>
  <si>
    <t>49.4</t>
  </si>
  <si>
    <t>50</t>
  </si>
  <si>
    <t>50.1</t>
  </si>
  <si>
    <t>50.2</t>
  </si>
  <si>
    <t>50.3</t>
  </si>
  <si>
    <t>51</t>
  </si>
  <si>
    <t>51.1</t>
  </si>
  <si>
    <t>51.2</t>
  </si>
  <si>
    <t>51.3</t>
  </si>
  <si>
    <t>52.1</t>
  </si>
  <si>
    <t>52.2</t>
  </si>
  <si>
    <t>52.3</t>
  </si>
  <si>
    <t>52.4</t>
  </si>
  <si>
    <t>53</t>
  </si>
  <si>
    <t>53.1</t>
  </si>
  <si>
    <t>53.2</t>
  </si>
  <si>
    <t>54</t>
  </si>
  <si>
    <t>54.1</t>
  </si>
  <si>
    <t>54.2</t>
  </si>
  <si>
    <t>54.3</t>
  </si>
  <si>
    <t>55</t>
  </si>
  <si>
    <t>55.1</t>
  </si>
  <si>
    <t>55.2</t>
  </si>
  <si>
    <t>55.3</t>
  </si>
  <si>
    <t>56</t>
  </si>
  <si>
    <t>56.1</t>
  </si>
  <si>
    <t>56.2</t>
  </si>
  <si>
    <t>57</t>
  </si>
  <si>
    <t>57.1</t>
  </si>
  <si>
    <t>57.2</t>
  </si>
  <si>
    <t>57.3</t>
  </si>
  <si>
    <t>58</t>
  </si>
  <si>
    <t>58.1</t>
  </si>
  <si>
    <t>58.2</t>
  </si>
  <si>
    <t>59</t>
  </si>
  <si>
    <t>59.1</t>
  </si>
  <si>
    <t>59.2</t>
  </si>
  <si>
    <t>59.3</t>
  </si>
  <si>
    <t>60</t>
  </si>
  <si>
    <t>60.1</t>
  </si>
  <si>
    <t>60.2</t>
  </si>
  <si>
    <t>61.1</t>
  </si>
  <si>
    <t>61.2</t>
  </si>
  <si>
    <t>61.3</t>
  </si>
  <si>
    <t>62</t>
  </si>
  <si>
    <t>62.1</t>
  </si>
  <si>
    <t>62.2</t>
  </si>
  <si>
    <t>62.3</t>
  </si>
  <si>
    <t>62.4</t>
  </si>
  <si>
    <t>63</t>
  </si>
  <si>
    <t>63.1</t>
  </si>
  <si>
    <t>63.2</t>
  </si>
  <si>
    <t>63.3</t>
  </si>
  <si>
    <t>64</t>
  </si>
  <si>
    <t>64.1</t>
  </si>
  <si>
    <t>64.2</t>
  </si>
  <si>
    <t>64.3</t>
  </si>
  <si>
    <t>65</t>
  </si>
  <si>
    <t>65.1</t>
  </si>
  <si>
    <t>65.2</t>
  </si>
  <si>
    <t>65.3</t>
  </si>
  <si>
    <t>66</t>
  </si>
  <si>
    <t>66.1</t>
  </si>
  <si>
    <t>66.2</t>
  </si>
  <si>
    <t>66.3</t>
  </si>
  <si>
    <t>ПС 35</t>
  </si>
  <si>
    <t>тр-р С.Н.</t>
  </si>
  <si>
    <t>1 тр ТП</t>
  </si>
  <si>
    <t>2 тр ТП</t>
  </si>
  <si>
    <t>ВМ</t>
  </si>
  <si>
    <t>ВН</t>
  </si>
  <si>
    <t>КЛ-35</t>
  </si>
  <si>
    <t>КЛ-6(10)</t>
  </si>
  <si>
    <t>КЛ-0,4</t>
  </si>
  <si>
    <t>тр-р 35</t>
  </si>
  <si>
    <t>Отделитель с короткозамыкателем</t>
  </si>
  <si>
    <t>ТМ-400</t>
  </si>
  <si>
    <t>ОД-35 + КЗ-35</t>
  </si>
  <si>
    <t>63.4</t>
  </si>
  <si>
    <t>Отделитель  с короткозамыкателем</t>
  </si>
  <si>
    <t>64.4</t>
  </si>
  <si>
    <t>57.4</t>
  </si>
  <si>
    <t>58.3</t>
  </si>
  <si>
    <t>38.3</t>
  </si>
  <si>
    <t>38.4</t>
  </si>
  <si>
    <t>Генеральный директор ООО "Сибирские Энергетические Сети"</t>
  </si>
  <si>
    <t>_______________________________  Архипенко Д.В.</t>
  </si>
  <si>
    <t>Примечание:</t>
  </si>
  <si>
    <t>В стадии заключения/оформления договора аренды КЛ СН11 - 3,57 км; КЛ НН - 10,63 км.</t>
  </si>
  <si>
    <t>Перечень объектов электросетевого хозяйства ООО "Сибирские Энергетические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</si>
</sst>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5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" fontId="18" fillId="0" borderId="2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7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/>
    <xf numFmtId="0" fontId="1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3" fontId="4" fillId="0" borderId="22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  <pageSetUpPr fitToPage="1"/>
  </sheetPr>
  <dimension ref="A1:AJ307"/>
  <sheetViews>
    <sheetView tabSelected="1" view="pageBreakPreview" zoomScale="75" zoomScaleNormal="60" zoomScaleSheetLayoutView="75" workbookViewId="0">
      <pane ySplit="6" topLeftCell="A229" activePane="bottomLeft" state="frozen"/>
      <selection pane="bottomLeft" activeCell="J5" sqref="J5"/>
    </sheetView>
  </sheetViews>
  <sheetFormatPr defaultColWidth="9" defaultRowHeight="15.75" outlineLevelCol="1" x14ac:dyDescent="0.25"/>
  <cols>
    <col min="1" max="1" width="6.125" style="4" bestFit="1" customWidth="1"/>
    <col min="2" max="2" width="8.625" style="19" customWidth="1"/>
    <col min="3" max="3" width="26.5" style="6" customWidth="1"/>
    <col min="4" max="4" width="11" style="6" customWidth="1"/>
    <col min="5" max="5" width="17.125" style="23" customWidth="1"/>
    <col min="6" max="6" width="11.75" style="23" customWidth="1"/>
    <col min="7" max="7" width="12.5" style="11" customWidth="1"/>
    <col min="8" max="8" width="13.125" style="11" customWidth="1"/>
    <col min="9" max="9" width="20.875" style="6" customWidth="1"/>
    <col min="10" max="10" width="34.375" style="6" customWidth="1"/>
    <col min="11" max="11" width="43.875" style="23" customWidth="1"/>
    <col min="12" max="12" width="28.875" style="4" customWidth="1"/>
    <col min="13" max="13" width="6.25" style="4" hidden="1" customWidth="1"/>
    <col min="14" max="16" width="9" style="4" hidden="1" customWidth="1" outlineLevel="1"/>
    <col min="17" max="18" width="9" style="5" hidden="1" customWidth="1" outlineLevel="1"/>
    <col min="19" max="19" width="11.25" style="5" hidden="1" customWidth="1" outlineLevel="1"/>
    <col min="20" max="20" width="9" style="5" hidden="1" customWidth="1" collapsed="1"/>
    <col min="21" max="36" width="9" style="5" hidden="1" customWidth="1"/>
    <col min="37" max="41" width="9" style="5" customWidth="1"/>
    <col min="42" max="16384" width="9" style="5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177"/>
      <c r="L1" s="178"/>
    </row>
    <row r="2" spans="1:29" ht="18.75" x14ac:dyDescent="0.25">
      <c r="A2" s="225" t="s">
        <v>449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5"/>
    </row>
    <row r="3" spans="1:29" ht="16.5" thickBot="1" x14ac:dyDescent="0.3">
      <c r="G3" s="11" t="s">
        <v>63</v>
      </c>
      <c r="L3" s="164"/>
    </row>
    <row r="4" spans="1:29" s="10" customFormat="1" ht="24" customHeight="1" x14ac:dyDescent="0.25">
      <c r="A4" s="228" t="s">
        <v>0</v>
      </c>
      <c r="B4" s="230" t="s">
        <v>41</v>
      </c>
      <c r="C4" s="232" t="s">
        <v>1</v>
      </c>
      <c r="D4" s="206"/>
      <c r="E4" s="232" t="s">
        <v>2</v>
      </c>
      <c r="F4" s="232" t="s">
        <v>61</v>
      </c>
      <c r="G4" s="233" t="s">
        <v>106</v>
      </c>
      <c r="H4" s="233" t="s">
        <v>81</v>
      </c>
      <c r="I4" s="232" t="s">
        <v>3</v>
      </c>
      <c r="J4" s="226" t="s">
        <v>124</v>
      </c>
      <c r="K4" s="227"/>
      <c r="L4" s="223" t="s">
        <v>88</v>
      </c>
      <c r="M4" s="4"/>
      <c r="N4" s="4"/>
      <c r="O4" s="4"/>
      <c r="P4" s="4"/>
    </row>
    <row r="5" spans="1:29" s="10" customFormat="1" ht="96" customHeight="1" thickBot="1" x14ac:dyDescent="0.3">
      <c r="A5" s="229"/>
      <c r="B5" s="231"/>
      <c r="C5" s="231"/>
      <c r="D5" s="207" t="s">
        <v>134</v>
      </c>
      <c r="E5" s="231"/>
      <c r="F5" s="231"/>
      <c r="G5" s="231"/>
      <c r="H5" s="231"/>
      <c r="I5" s="231"/>
      <c r="J5" s="179" t="s">
        <v>125</v>
      </c>
      <c r="K5" s="179" t="s">
        <v>120</v>
      </c>
      <c r="L5" s="224"/>
      <c r="M5" s="4"/>
      <c r="N5" s="4" t="s">
        <v>425</v>
      </c>
      <c r="O5" s="4" t="s">
        <v>434</v>
      </c>
      <c r="P5" s="4"/>
      <c r="Q5" s="10" t="s">
        <v>426</v>
      </c>
      <c r="R5" s="5"/>
      <c r="S5" s="180" t="s">
        <v>435</v>
      </c>
      <c r="T5" s="10" t="s">
        <v>427</v>
      </c>
      <c r="V5" s="10" t="s">
        <v>428</v>
      </c>
      <c r="Y5" s="10" t="s">
        <v>429</v>
      </c>
      <c r="Z5" s="10" t="s">
        <v>430</v>
      </c>
      <c r="AA5" s="10" t="s">
        <v>431</v>
      </c>
      <c r="AB5" s="10" t="s">
        <v>432</v>
      </c>
      <c r="AC5" s="10" t="s">
        <v>433</v>
      </c>
    </row>
    <row r="6" spans="1:29" s="10" customFormat="1" ht="16.5" thickBot="1" x14ac:dyDescent="0.3">
      <c r="A6" s="208">
        <v>1</v>
      </c>
      <c r="B6" s="209">
        <v>2</v>
      </c>
      <c r="C6" s="209">
        <v>3</v>
      </c>
      <c r="D6" s="209"/>
      <c r="E6" s="209">
        <v>4</v>
      </c>
      <c r="F6" s="209">
        <v>5</v>
      </c>
      <c r="G6" s="209">
        <v>6</v>
      </c>
      <c r="H6" s="209">
        <v>7</v>
      </c>
      <c r="I6" s="209">
        <v>8</v>
      </c>
      <c r="J6" s="209">
        <v>9</v>
      </c>
      <c r="K6" s="210">
        <v>10</v>
      </c>
      <c r="L6" s="163">
        <v>11</v>
      </c>
      <c r="M6" s="4"/>
      <c r="N6" s="4"/>
      <c r="O6" s="4"/>
      <c r="P6" s="4"/>
    </row>
    <row r="7" spans="1:29" ht="32.25" thickBot="1" x14ac:dyDescent="0.3">
      <c r="A7" s="158">
        <v>1</v>
      </c>
      <c r="B7" s="159" t="s">
        <v>57</v>
      </c>
      <c r="C7" s="160" t="s">
        <v>126</v>
      </c>
      <c r="D7" s="160" t="s">
        <v>135</v>
      </c>
      <c r="E7" s="161" t="s">
        <v>128</v>
      </c>
      <c r="F7" s="162"/>
      <c r="G7" s="211">
        <v>1.65</v>
      </c>
      <c r="H7" s="211"/>
      <c r="I7" s="160" t="s">
        <v>131</v>
      </c>
      <c r="J7" s="160"/>
      <c r="K7" s="161" t="s">
        <v>348</v>
      </c>
      <c r="L7" s="163"/>
      <c r="AA7" s="174">
        <f>G7</f>
        <v>1.65</v>
      </c>
    </row>
    <row r="8" spans="1:29" ht="32.25" thickBot="1" x14ac:dyDescent="0.3">
      <c r="A8" s="158">
        <v>2</v>
      </c>
      <c r="B8" s="159" t="s">
        <v>58</v>
      </c>
      <c r="C8" s="160" t="s">
        <v>127</v>
      </c>
      <c r="D8" s="160" t="s">
        <v>135</v>
      </c>
      <c r="E8" s="161" t="s">
        <v>128</v>
      </c>
      <c r="F8" s="162"/>
      <c r="G8" s="211">
        <f>3.5-1.65</f>
        <v>1.85</v>
      </c>
      <c r="H8" s="211"/>
      <c r="I8" s="160" t="s">
        <v>132</v>
      </c>
      <c r="J8" s="160"/>
      <c r="K8" s="161" t="s">
        <v>348</v>
      </c>
      <c r="L8" s="163"/>
      <c r="AA8" s="174">
        <f>G8</f>
        <v>1.85</v>
      </c>
    </row>
    <row r="9" spans="1:29" ht="16.5" thickBot="1" x14ac:dyDescent="0.3">
      <c r="A9" s="212"/>
      <c r="B9" s="213"/>
      <c r="C9" s="214"/>
      <c r="D9" s="214"/>
      <c r="E9" s="176"/>
      <c r="F9" s="215"/>
      <c r="G9" s="216"/>
      <c r="H9" s="216"/>
      <c r="I9" s="214"/>
      <c r="J9" s="214"/>
      <c r="K9" s="176"/>
      <c r="L9" s="217"/>
    </row>
    <row r="10" spans="1:29" ht="43.5" customHeight="1" x14ac:dyDescent="0.25">
      <c r="A10" s="138">
        <v>3</v>
      </c>
      <c r="B10" s="139" t="s">
        <v>44</v>
      </c>
      <c r="C10" s="165" t="s">
        <v>205</v>
      </c>
      <c r="D10" s="140"/>
      <c r="E10" s="141" t="s">
        <v>137</v>
      </c>
      <c r="F10" s="142"/>
      <c r="G10" s="143"/>
      <c r="H10" s="142"/>
      <c r="I10" s="140"/>
      <c r="J10" s="140"/>
      <c r="K10" s="141" t="s">
        <v>337</v>
      </c>
      <c r="L10" s="144"/>
      <c r="N10" s="4">
        <v>1</v>
      </c>
      <c r="S10" s="5">
        <v>2</v>
      </c>
    </row>
    <row r="11" spans="1:29" ht="31.5" x14ac:dyDescent="0.25">
      <c r="A11" s="145"/>
      <c r="B11" s="20" t="s">
        <v>318</v>
      </c>
      <c r="C11" s="9" t="s">
        <v>5</v>
      </c>
      <c r="D11" s="9"/>
      <c r="E11" s="8"/>
      <c r="F11" s="12">
        <v>1</v>
      </c>
      <c r="G11" s="124"/>
      <c r="H11" s="12">
        <v>15000</v>
      </c>
      <c r="I11" s="9" t="s">
        <v>138</v>
      </c>
      <c r="J11" s="9"/>
      <c r="K11" s="8"/>
      <c r="L11" s="146"/>
      <c r="O11" s="4">
        <v>1</v>
      </c>
      <c r="P11" s="104">
        <f>H11</f>
        <v>15000</v>
      </c>
    </row>
    <row r="12" spans="1:29" ht="31.5" x14ac:dyDescent="0.25">
      <c r="A12" s="145"/>
      <c r="B12" s="20" t="s">
        <v>319</v>
      </c>
      <c r="C12" s="9" t="s">
        <v>5</v>
      </c>
      <c r="D12" s="9"/>
      <c r="E12" s="8"/>
      <c r="F12" s="12">
        <v>1</v>
      </c>
      <c r="G12" s="124"/>
      <c r="H12" s="12">
        <v>16000</v>
      </c>
      <c r="I12" s="9" t="s">
        <v>139</v>
      </c>
      <c r="J12" s="9"/>
      <c r="K12" s="8"/>
      <c r="L12" s="146"/>
      <c r="O12" s="4">
        <v>1</v>
      </c>
      <c r="P12" s="104">
        <f>H12</f>
        <v>16000</v>
      </c>
    </row>
    <row r="13" spans="1:29" ht="31.5" x14ac:dyDescent="0.25">
      <c r="A13" s="145"/>
      <c r="B13" s="20" t="s">
        <v>320</v>
      </c>
      <c r="C13" s="9" t="s">
        <v>5</v>
      </c>
      <c r="D13" s="9"/>
      <c r="E13" s="8"/>
      <c r="F13" s="12">
        <v>2</v>
      </c>
      <c r="G13" s="124"/>
      <c r="H13" s="12">
        <f>50</f>
        <v>50</v>
      </c>
      <c r="I13" s="9" t="s">
        <v>336</v>
      </c>
      <c r="J13" s="9"/>
      <c r="K13" s="8"/>
      <c r="L13" s="146"/>
      <c r="Q13" s="5">
        <v>2</v>
      </c>
      <c r="R13" s="5">
        <f>25*2</f>
        <v>50</v>
      </c>
    </row>
    <row r="14" spans="1:29" x14ac:dyDescent="0.25">
      <c r="A14" s="154"/>
      <c r="B14" s="126" t="s">
        <v>321</v>
      </c>
      <c r="C14" s="127" t="s">
        <v>341</v>
      </c>
      <c r="D14" s="127"/>
      <c r="E14" s="128"/>
      <c r="F14" s="129">
        <v>26</v>
      </c>
      <c r="G14" s="130"/>
      <c r="H14" s="129"/>
      <c r="I14" s="127"/>
      <c r="J14" s="127"/>
      <c r="K14" s="128"/>
      <c r="L14" s="155"/>
      <c r="Y14" s="5">
        <v>22</v>
      </c>
    </row>
    <row r="15" spans="1:29" ht="31.5" x14ac:dyDescent="0.25">
      <c r="A15" s="154"/>
      <c r="B15" s="126" t="s">
        <v>340</v>
      </c>
      <c r="C15" s="127" t="s">
        <v>439</v>
      </c>
      <c r="D15" s="127"/>
      <c r="E15" s="128"/>
      <c r="F15" s="129">
        <v>2</v>
      </c>
      <c r="G15" s="130"/>
      <c r="H15" s="129"/>
      <c r="I15" s="127" t="s">
        <v>437</v>
      </c>
      <c r="J15" s="127"/>
      <c r="K15" s="128"/>
      <c r="L15" s="155"/>
    </row>
    <row r="16" spans="1:29" x14ac:dyDescent="0.25">
      <c r="A16" s="154"/>
      <c r="B16" s="126" t="s">
        <v>342</v>
      </c>
      <c r="C16" s="127" t="s">
        <v>343</v>
      </c>
      <c r="D16" s="127"/>
      <c r="E16" s="128"/>
      <c r="F16" s="129">
        <v>0</v>
      </c>
      <c r="G16" s="130"/>
      <c r="H16" s="129"/>
      <c r="I16" s="127"/>
      <c r="J16" s="127"/>
      <c r="K16" s="128"/>
      <c r="L16" s="155"/>
    </row>
    <row r="17" spans="1:32" ht="16.5" thickBot="1" x14ac:dyDescent="0.3">
      <c r="A17" s="147"/>
      <c r="B17" s="148" t="s">
        <v>342</v>
      </c>
      <c r="C17" s="149" t="s">
        <v>209</v>
      </c>
      <c r="D17" s="149"/>
      <c r="E17" s="150"/>
      <c r="F17" s="151">
        <v>7</v>
      </c>
      <c r="G17" s="152"/>
      <c r="H17" s="151"/>
      <c r="I17" s="149" t="s">
        <v>344</v>
      </c>
      <c r="J17" s="149"/>
      <c r="K17" s="150"/>
      <c r="L17" s="153"/>
      <c r="P17" s="5"/>
    </row>
    <row r="18" spans="1:32" ht="31.5" customHeight="1" x14ac:dyDescent="0.25">
      <c r="A18" s="138">
        <v>4</v>
      </c>
      <c r="B18" s="139" t="s">
        <v>45</v>
      </c>
      <c r="C18" s="140" t="s">
        <v>184</v>
      </c>
      <c r="D18" s="140" t="s">
        <v>136</v>
      </c>
      <c r="E18" s="141" t="s">
        <v>141</v>
      </c>
      <c r="F18" s="142"/>
      <c r="G18" s="143">
        <f>2*0.63</f>
        <v>1.26</v>
      </c>
      <c r="H18" s="142"/>
      <c r="I18" s="140" t="s">
        <v>157</v>
      </c>
      <c r="J18" s="140"/>
      <c r="K18" s="234" t="s">
        <v>348</v>
      </c>
      <c r="L18" s="144"/>
      <c r="AB18" s="174">
        <f>G18</f>
        <v>1.26</v>
      </c>
    </row>
    <row r="19" spans="1:32" x14ac:dyDescent="0.25">
      <c r="A19" s="145">
        <v>5</v>
      </c>
      <c r="B19" s="20" t="s">
        <v>46</v>
      </c>
      <c r="C19" s="9" t="s">
        <v>184</v>
      </c>
      <c r="D19" s="9" t="s">
        <v>136</v>
      </c>
      <c r="E19" s="8" t="s">
        <v>141</v>
      </c>
      <c r="F19" s="12"/>
      <c r="G19" s="124">
        <f>2*0.54</f>
        <v>1.08</v>
      </c>
      <c r="H19" s="12"/>
      <c r="I19" s="9" t="s">
        <v>157</v>
      </c>
      <c r="J19" s="9"/>
      <c r="K19" s="235"/>
      <c r="L19" s="146"/>
      <c r="AB19" s="174">
        <f t="shared" ref="AB19:AB31" si="0">G19</f>
        <v>1.08</v>
      </c>
    </row>
    <row r="20" spans="1:32" x14ac:dyDescent="0.25">
      <c r="A20" s="145">
        <v>6</v>
      </c>
      <c r="B20" s="20" t="s">
        <v>47</v>
      </c>
      <c r="C20" s="9" t="s">
        <v>156</v>
      </c>
      <c r="D20" s="9" t="s">
        <v>136</v>
      </c>
      <c r="E20" s="8" t="s">
        <v>141</v>
      </c>
      <c r="F20" s="12"/>
      <c r="G20" s="124">
        <f>2*0.8</f>
        <v>1.6</v>
      </c>
      <c r="H20" s="12"/>
      <c r="I20" s="9" t="s">
        <v>157</v>
      </c>
      <c r="J20" s="9"/>
      <c r="K20" s="235"/>
      <c r="L20" s="146"/>
      <c r="AB20" s="174">
        <f t="shared" si="0"/>
        <v>1.6</v>
      </c>
    </row>
    <row r="21" spans="1:32" x14ac:dyDescent="0.25">
      <c r="A21" s="145">
        <v>7</v>
      </c>
      <c r="B21" s="20" t="s">
        <v>48</v>
      </c>
      <c r="C21" s="9" t="s">
        <v>156</v>
      </c>
      <c r="D21" s="9" t="s">
        <v>136</v>
      </c>
      <c r="E21" s="8" t="s">
        <v>141</v>
      </c>
      <c r="F21" s="12"/>
      <c r="G21" s="124">
        <f>2*0.75</f>
        <v>1.5</v>
      </c>
      <c r="H21" s="12"/>
      <c r="I21" s="9" t="s">
        <v>157</v>
      </c>
      <c r="J21" s="9"/>
      <c r="K21" s="235"/>
      <c r="L21" s="146"/>
      <c r="AB21" s="174">
        <f t="shared" si="0"/>
        <v>1.5</v>
      </c>
    </row>
    <row r="22" spans="1:32" x14ac:dyDescent="0.25">
      <c r="A22" s="145">
        <v>8</v>
      </c>
      <c r="B22" s="20" t="s">
        <v>49</v>
      </c>
      <c r="C22" s="9" t="s">
        <v>190</v>
      </c>
      <c r="D22" s="9" t="s">
        <v>136</v>
      </c>
      <c r="E22" s="8" t="s">
        <v>141</v>
      </c>
      <c r="F22" s="12"/>
      <c r="G22" s="124">
        <v>0.05</v>
      </c>
      <c r="H22" s="12"/>
      <c r="I22" s="9" t="s">
        <v>191</v>
      </c>
      <c r="J22" s="9"/>
      <c r="K22" s="235"/>
      <c r="L22" s="146"/>
      <c r="AB22" s="174">
        <f t="shared" si="0"/>
        <v>0.05</v>
      </c>
    </row>
    <row r="23" spans="1:32" x14ac:dyDescent="0.25">
      <c r="A23" s="145">
        <v>9</v>
      </c>
      <c r="B23" s="20" t="s">
        <v>50</v>
      </c>
      <c r="C23" s="9" t="s">
        <v>190</v>
      </c>
      <c r="D23" s="9" t="s">
        <v>136</v>
      </c>
      <c r="E23" s="8" t="s">
        <v>141</v>
      </c>
      <c r="F23" s="12"/>
      <c r="G23" s="124">
        <v>0.06</v>
      </c>
      <c r="H23" s="12"/>
      <c r="I23" s="9" t="s">
        <v>191</v>
      </c>
      <c r="J23" s="9"/>
      <c r="K23" s="235"/>
      <c r="L23" s="146"/>
      <c r="AB23" s="174">
        <f t="shared" si="0"/>
        <v>0.06</v>
      </c>
    </row>
    <row r="24" spans="1:32" x14ac:dyDescent="0.25">
      <c r="A24" s="145">
        <v>10</v>
      </c>
      <c r="B24" s="20" t="s">
        <v>51</v>
      </c>
      <c r="C24" s="9" t="s">
        <v>193</v>
      </c>
      <c r="D24" s="9" t="s">
        <v>136</v>
      </c>
      <c r="E24" s="8" t="s">
        <v>141</v>
      </c>
      <c r="F24" s="12"/>
      <c r="G24" s="124">
        <f>0.98-0.3+0.315</f>
        <v>0.99499999999999988</v>
      </c>
      <c r="H24" s="12"/>
      <c r="I24" s="9" t="s">
        <v>194</v>
      </c>
      <c r="J24" s="9"/>
      <c r="K24" s="235"/>
      <c r="L24" s="146"/>
      <c r="AB24" s="174">
        <f t="shared" si="0"/>
        <v>0.99499999999999988</v>
      </c>
    </row>
    <row r="25" spans="1:32" x14ac:dyDescent="0.25">
      <c r="A25" s="145">
        <v>11</v>
      </c>
      <c r="B25" s="20" t="s">
        <v>52</v>
      </c>
      <c r="C25" s="9" t="s">
        <v>195</v>
      </c>
      <c r="D25" s="9" t="s">
        <v>136</v>
      </c>
      <c r="E25" s="8" t="s">
        <v>141</v>
      </c>
      <c r="F25" s="12"/>
      <c r="G25" s="124">
        <v>0.73</v>
      </c>
      <c r="H25" s="12"/>
      <c r="I25" s="9" t="s">
        <v>194</v>
      </c>
      <c r="J25" s="9"/>
      <c r="K25" s="235"/>
      <c r="L25" s="146"/>
      <c r="AB25" s="174">
        <f t="shared" si="0"/>
        <v>0.73</v>
      </c>
    </row>
    <row r="26" spans="1:32" x14ac:dyDescent="0.25">
      <c r="A26" s="145">
        <v>12</v>
      </c>
      <c r="B26" s="20" t="s">
        <v>53</v>
      </c>
      <c r="C26" s="9" t="s">
        <v>195</v>
      </c>
      <c r="D26" s="9" t="s">
        <v>136</v>
      </c>
      <c r="E26" s="8" t="s">
        <v>141</v>
      </c>
      <c r="F26" s="12"/>
      <c r="G26" s="124">
        <f>0.75</f>
        <v>0.75</v>
      </c>
      <c r="H26" s="12"/>
      <c r="I26" s="9" t="s">
        <v>194</v>
      </c>
      <c r="J26" s="9"/>
      <c r="K26" s="235"/>
      <c r="L26" s="146"/>
      <c r="AB26" s="174">
        <f t="shared" si="0"/>
        <v>0.75</v>
      </c>
    </row>
    <row r="27" spans="1:32" x14ac:dyDescent="0.25">
      <c r="A27" s="145">
        <v>13</v>
      </c>
      <c r="B27" s="20" t="s">
        <v>54</v>
      </c>
      <c r="C27" s="9" t="s">
        <v>195</v>
      </c>
      <c r="D27" s="9" t="s">
        <v>136</v>
      </c>
      <c r="E27" s="8" t="s">
        <v>141</v>
      </c>
      <c r="F27" s="12"/>
      <c r="G27" s="124">
        <v>0.52</v>
      </c>
      <c r="H27" s="12"/>
      <c r="I27" s="9" t="s">
        <v>196</v>
      </c>
      <c r="J27" s="9"/>
      <c r="K27" s="235"/>
      <c r="L27" s="146"/>
      <c r="AB27" s="174">
        <f t="shared" si="0"/>
        <v>0.52</v>
      </c>
    </row>
    <row r="28" spans="1:32" x14ac:dyDescent="0.25">
      <c r="A28" s="145">
        <v>14</v>
      </c>
      <c r="B28" s="20" t="s">
        <v>55</v>
      </c>
      <c r="C28" s="9" t="s">
        <v>200</v>
      </c>
      <c r="D28" s="9" t="s">
        <v>136</v>
      </c>
      <c r="E28" s="8" t="s">
        <v>141</v>
      </c>
      <c r="F28" s="12"/>
      <c r="G28" s="124">
        <v>0.32</v>
      </c>
      <c r="H28" s="12"/>
      <c r="I28" s="9" t="s">
        <v>171</v>
      </c>
      <c r="J28" s="9"/>
      <c r="K28" s="235"/>
      <c r="L28" s="146"/>
      <c r="AB28" s="174">
        <f t="shared" si="0"/>
        <v>0.32</v>
      </c>
    </row>
    <row r="29" spans="1:32" x14ac:dyDescent="0.25">
      <c r="A29" s="145">
        <v>15</v>
      </c>
      <c r="B29" s="20" t="s">
        <v>322</v>
      </c>
      <c r="C29" s="9" t="s">
        <v>200</v>
      </c>
      <c r="D29" s="9" t="s">
        <v>136</v>
      </c>
      <c r="E29" s="8" t="s">
        <v>141</v>
      </c>
      <c r="F29" s="12"/>
      <c r="G29" s="124">
        <v>0.3</v>
      </c>
      <c r="H29" s="12"/>
      <c r="I29" s="9" t="s">
        <v>171</v>
      </c>
      <c r="J29" s="9"/>
      <c r="K29" s="235"/>
      <c r="L29" s="146"/>
      <c r="AB29" s="174">
        <f t="shared" si="0"/>
        <v>0.3</v>
      </c>
    </row>
    <row r="30" spans="1:32" x14ac:dyDescent="0.25">
      <c r="A30" s="145">
        <v>16</v>
      </c>
      <c r="B30" s="20" t="s">
        <v>323</v>
      </c>
      <c r="C30" s="9" t="s">
        <v>197</v>
      </c>
      <c r="D30" s="9" t="s">
        <v>136</v>
      </c>
      <c r="E30" s="8" t="s">
        <v>141</v>
      </c>
      <c r="F30" s="12"/>
      <c r="G30" s="124">
        <v>0.63</v>
      </c>
      <c r="H30" s="12"/>
      <c r="I30" s="9" t="s">
        <v>198</v>
      </c>
      <c r="J30" s="9"/>
      <c r="K30" s="235"/>
      <c r="L30" s="146"/>
      <c r="AB30" s="174">
        <f t="shared" si="0"/>
        <v>0.63</v>
      </c>
    </row>
    <row r="31" spans="1:32" x14ac:dyDescent="0.25">
      <c r="A31" s="145">
        <v>17</v>
      </c>
      <c r="B31" s="20" t="s">
        <v>324</v>
      </c>
      <c r="C31" s="9" t="s">
        <v>201</v>
      </c>
      <c r="D31" s="9" t="s">
        <v>136</v>
      </c>
      <c r="E31" s="8" t="s">
        <v>141</v>
      </c>
      <c r="F31" s="12"/>
      <c r="G31" s="124">
        <v>0.2</v>
      </c>
      <c r="H31" s="12"/>
      <c r="I31" s="9" t="s">
        <v>198</v>
      </c>
      <c r="J31" s="9"/>
      <c r="K31" s="236"/>
      <c r="L31" s="146"/>
      <c r="AB31" s="174">
        <f t="shared" si="0"/>
        <v>0.2</v>
      </c>
      <c r="AF31" s="174"/>
    </row>
    <row r="32" spans="1:32" ht="16.5" thickBot="1" x14ac:dyDescent="0.3">
      <c r="A32" s="147"/>
      <c r="B32" s="148"/>
      <c r="C32" s="149"/>
      <c r="D32" s="149"/>
      <c r="E32" s="150"/>
      <c r="F32" s="151"/>
      <c r="G32" s="152"/>
      <c r="H32" s="151"/>
      <c r="I32" s="149"/>
      <c r="J32" s="149"/>
      <c r="K32" s="150"/>
      <c r="L32" s="153"/>
    </row>
    <row r="33" spans="1:28" x14ac:dyDescent="0.25">
      <c r="A33" s="138"/>
      <c r="B33" s="139"/>
      <c r="C33" s="140" t="s">
        <v>204</v>
      </c>
      <c r="D33" s="140"/>
      <c r="E33" s="141"/>
      <c r="F33" s="142"/>
      <c r="G33" s="143"/>
      <c r="H33" s="142"/>
      <c r="I33" s="140"/>
      <c r="J33" s="140"/>
      <c r="K33" s="141"/>
      <c r="L33" s="144"/>
      <c r="AB33" s="174"/>
    </row>
    <row r="34" spans="1:28" x14ac:dyDescent="0.25">
      <c r="A34" s="145"/>
      <c r="B34" s="20"/>
      <c r="C34" s="9" t="s">
        <v>185</v>
      </c>
      <c r="D34" s="9"/>
      <c r="E34" s="8" t="s">
        <v>141</v>
      </c>
      <c r="F34" s="12"/>
      <c r="G34" s="124"/>
      <c r="H34" s="12"/>
      <c r="I34" s="9"/>
      <c r="J34" s="9"/>
      <c r="K34" s="8"/>
      <c r="L34" s="146" t="s">
        <v>202</v>
      </c>
    </row>
    <row r="35" spans="1:28" x14ac:dyDescent="0.25">
      <c r="A35" s="145"/>
      <c r="B35" s="20"/>
      <c r="C35" s="9" t="s">
        <v>185</v>
      </c>
      <c r="D35" s="9"/>
      <c r="E35" s="8" t="s">
        <v>141</v>
      </c>
      <c r="F35" s="12"/>
      <c r="G35" s="124"/>
      <c r="H35" s="12"/>
      <c r="I35" s="9"/>
      <c r="J35" s="9"/>
      <c r="K35" s="8"/>
      <c r="L35" s="146" t="s">
        <v>199</v>
      </c>
    </row>
    <row r="36" spans="1:28" x14ac:dyDescent="0.25">
      <c r="A36" s="145"/>
      <c r="B36" s="20"/>
      <c r="C36" s="9" t="s">
        <v>185</v>
      </c>
      <c r="D36" s="9"/>
      <c r="E36" s="8" t="s">
        <v>141</v>
      </c>
      <c r="F36" s="12"/>
      <c r="G36" s="124"/>
      <c r="H36" s="12"/>
      <c r="I36" s="9"/>
      <c r="J36" s="9"/>
      <c r="K36" s="8"/>
      <c r="L36" s="146" t="s">
        <v>189</v>
      </c>
    </row>
    <row r="37" spans="1:28" x14ac:dyDescent="0.25">
      <c r="A37" s="145"/>
      <c r="B37" s="20"/>
      <c r="C37" s="9" t="s">
        <v>185</v>
      </c>
      <c r="D37" s="9"/>
      <c r="E37" s="8" t="s">
        <v>141</v>
      </c>
      <c r="F37" s="12"/>
      <c r="G37" s="124"/>
      <c r="H37" s="12"/>
      <c r="I37" s="9"/>
      <c r="J37" s="9"/>
      <c r="K37" s="8"/>
      <c r="L37" s="146" t="s">
        <v>189</v>
      </c>
    </row>
    <row r="38" spans="1:28" x14ac:dyDescent="0.25">
      <c r="A38" s="145"/>
      <c r="B38" s="20"/>
      <c r="C38" s="9" t="s">
        <v>185</v>
      </c>
      <c r="D38" s="9"/>
      <c r="E38" s="8" t="s">
        <v>141</v>
      </c>
      <c r="F38" s="12"/>
      <c r="G38" s="124"/>
      <c r="H38" s="12"/>
      <c r="I38" s="9"/>
      <c r="J38" s="9"/>
      <c r="K38" s="8"/>
      <c r="L38" s="146" t="s">
        <v>188</v>
      </c>
    </row>
    <row r="39" spans="1:28" x14ac:dyDescent="0.25">
      <c r="A39" s="145"/>
      <c r="B39" s="20"/>
      <c r="C39" s="9" t="s">
        <v>185</v>
      </c>
      <c r="D39" s="9"/>
      <c r="E39" s="8" t="s">
        <v>141</v>
      </c>
      <c r="F39" s="12"/>
      <c r="G39" s="124"/>
      <c r="H39" s="12"/>
      <c r="I39" s="9"/>
      <c r="J39" s="9"/>
      <c r="K39" s="8"/>
      <c r="L39" s="146" t="s">
        <v>186</v>
      </c>
    </row>
    <row r="40" spans="1:28" x14ac:dyDescent="0.25">
      <c r="A40" s="145"/>
      <c r="B40" s="20"/>
      <c r="C40" s="9" t="s">
        <v>185</v>
      </c>
      <c r="D40" s="9"/>
      <c r="E40" s="8" t="s">
        <v>141</v>
      </c>
      <c r="F40" s="12"/>
      <c r="G40" s="124"/>
      <c r="H40" s="12"/>
      <c r="I40" s="9"/>
      <c r="J40" s="9"/>
      <c r="K40" s="8"/>
      <c r="L40" s="146" t="s">
        <v>187</v>
      </c>
    </row>
    <row r="41" spans="1:28" ht="16.5" thickBot="1" x14ac:dyDescent="0.3">
      <c r="A41" s="147"/>
      <c r="B41" s="148"/>
      <c r="C41" s="149" t="s">
        <v>185</v>
      </c>
      <c r="D41" s="149"/>
      <c r="E41" s="150" t="s">
        <v>141</v>
      </c>
      <c r="F41" s="151"/>
      <c r="G41" s="152"/>
      <c r="H41" s="151"/>
      <c r="I41" s="149"/>
      <c r="J41" s="149"/>
      <c r="K41" s="150"/>
      <c r="L41" s="153" t="s">
        <v>192</v>
      </c>
    </row>
    <row r="42" spans="1:28" ht="32.25" thickBot="1" x14ac:dyDescent="0.3">
      <c r="A42" s="158">
        <v>18</v>
      </c>
      <c r="B42" s="159" t="s">
        <v>325</v>
      </c>
      <c r="C42" s="160" t="s">
        <v>155</v>
      </c>
      <c r="D42" s="160" t="s">
        <v>136</v>
      </c>
      <c r="E42" s="161" t="s">
        <v>130</v>
      </c>
      <c r="F42" s="162"/>
      <c r="G42" s="181">
        <f>1.8</f>
        <v>1.8</v>
      </c>
      <c r="H42" s="162"/>
      <c r="I42" s="160" t="s">
        <v>133</v>
      </c>
      <c r="J42" s="160"/>
      <c r="K42" s="161" t="s">
        <v>348</v>
      </c>
      <c r="L42" s="163"/>
      <c r="AB42" s="174">
        <f>G42</f>
        <v>1.8</v>
      </c>
    </row>
    <row r="43" spans="1:28" ht="31.5" customHeight="1" x14ac:dyDescent="0.25">
      <c r="A43" s="138">
        <v>19</v>
      </c>
      <c r="B43" s="139" t="s">
        <v>326</v>
      </c>
      <c r="C43" s="140" t="s">
        <v>161</v>
      </c>
      <c r="D43" s="140"/>
      <c r="E43" s="141" t="s">
        <v>141</v>
      </c>
      <c r="F43" s="142"/>
      <c r="G43" s="143">
        <v>0.05</v>
      </c>
      <c r="H43" s="142"/>
      <c r="I43" s="140" t="s">
        <v>158</v>
      </c>
      <c r="J43" s="140"/>
      <c r="K43" s="234" t="s">
        <v>348</v>
      </c>
      <c r="L43" s="144"/>
      <c r="AB43" s="174">
        <f t="shared" ref="AB43:AB50" si="1">G43</f>
        <v>0.05</v>
      </c>
    </row>
    <row r="44" spans="1:28" x14ac:dyDescent="0.25">
      <c r="A44" s="145">
        <v>20</v>
      </c>
      <c r="B44" s="20" t="s">
        <v>327</v>
      </c>
      <c r="C44" s="9" t="s">
        <v>159</v>
      </c>
      <c r="D44" s="9"/>
      <c r="E44" s="8" t="s">
        <v>141</v>
      </c>
      <c r="F44" s="12"/>
      <c r="G44" s="124">
        <v>0.05</v>
      </c>
      <c r="H44" s="12"/>
      <c r="I44" s="9" t="s">
        <v>158</v>
      </c>
      <c r="J44" s="9"/>
      <c r="K44" s="235"/>
      <c r="L44" s="146"/>
      <c r="AB44" s="174">
        <f t="shared" si="1"/>
        <v>0.05</v>
      </c>
    </row>
    <row r="45" spans="1:28" x14ac:dyDescent="0.25">
      <c r="A45" s="145">
        <v>21</v>
      </c>
      <c r="B45" s="20" t="s">
        <v>328</v>
      </c>
      <c r="C45" s="9" t="s">
        <v>160</v>
      </c>
      <c r="D45" s="9"/>
      <c r="E45" s="8" t="s">
        <v>141</v>
      </c>
      <c r="F45" s="12"/>
      <c r="G45" s="124">
        <v>0.05</v>
      </c>
      <c r="H45" s="12"/>
      <c r="I45" s="9" t="s">
        <v>158</v>
      </c>
      <c r="J45" s="9"/>
      <c r="K45" s="235"/>
      <c r="L45" s="146"/>
      <c r="AB45" s="174">
        <f t="shared" si="1"/>
        <v>0.05</v>
      </c>
    </row>
    <row r="46" spans="1:28" x14ac:dyDescent="0.25">
      <c r="A46" s="145">
        <v>22</v>
      </c>
      <c r="B46" s="20" t="s">
        <v>329</v>
      </c>
      <c r="C46" s="9" t="s">
        <v>162</v>
      </c>
      <c r="D46" s="9"/>
      <c r="E46" s="8" t="s">
        <v>141</v>
      </c>
      <c r="F46" s="12"/>
      <c r="G46" s="124">
        <v>0.41</v>
      </c>
      <c r="H46" s="12"/>
      <c r="I46" s="9" t="s">
        <v>163</v>
      </c>
      <c r="J46" s="9"/>
      <c r="K46" s="235"/>
      <c r="L46" s="146"/>
      <c r="AB46" s="174">
        <f t="shared" si="1"/>
        <v>0.41</v>
      </c>
    </row>
    <row r="47" spans="1:28" x14ac:dyDescent="0.25">
      <c r="A47" s="145">
        <v>23</v>
      </c>
      <c r="B47" s="20" t="s">
        <v>330</v>
      </c>
      <c r="C47" s="9" t="s">
        <v>162</v>
      </c>
      <c r="D47" s="9"/>
      <c r="E47" s="8" t="s">
        <v>141</v>
      </c>
      <c r="F47" s="12"/>
      <c r="G47" s="124">
        <v>0.38</v>
      </c>
      <c r="H47" s="12"/>
      <c r="I47" s="9" t="s">
        <v>164</v>
      </c>
      <c r="J47" s="9"/>
      <c r="K47" s="235"/>
      <c r="L47" s="146"/>
      <c r="AB47" s="174">
        <f t="shared" si="1"/>
        <v>0.38</v>
      </c>
    </row>
    <row r="48" spans="1:28" x14ac:dyDescent="0.25">
      <c r="A48" s="145">
        <v>24</v>
      </c>
      <c r="B48" s="20" t="s">
        <v>331</v>
      </c>
      <c r="C48" s="9" t="s">
        <v>165</v>
      </c>
      <c r="D48" s="9"/>
      <c r="E48" s="8" t="s">
        <v>141</v>
      </c>
      <c r="F48" s="12"/>
      <c r="G48" s="124">
        <v>0</v>
      </c>
      <c r="H48" s="12"/>
      <c r="I48" s="9" t="s">
        <v>166</v>
      </c>
      <c r="J48" s="9"/>
      <c r="K48" s="235"/>
      <c r="L48" s="146"/>
      <c r="AB48" s="174">
        <f t="shared" si="1"/>
        <v>0</v>
      </c>
    </row>
    <row r="49" spans="1:29" x14ac:dyDescent="0.25">
      <c r="A49" s="145">
        <v>24</v>
      </c>
      <c r="B49" s="20" t="s">
        <v>332</v>
      </c>
      <c r="C49" s="9" t="s">
        <v>167</v>
      </c>
      <c r="D49" s="9"/>
      <c r="E49" s="8" t="s">
        <v>141</v>
      </c>
      <c r="F49" s="12"/>
      <c r="G49" s="124">
        <f>2*0.07</f>
        <v>0.14000000000000001</v>
      </c>
      <c r="H49" s="12"/>
      <c r="I49" s="9" t="s">
        <v>168</v>
      </c>
      <c r="J49" s="9"/>
      <c r="K49" s="235"/>
      <c r="L49" s="218"/>
      <c r="AB49" s="174">
        <f t="shared" si="1"/>
        <v>0.14000000000000001</v>
      </c>
    </row>
    <row r="50" spans="1:29" x14ac:dyDescent="0.25">
      <c r="A50" s="145">
        <v>25</v>
      </c>
      <c r="B50" s="20" t="s">
        <v>333</v>
      </c>
      <c r="C50" s="9" t="s">
        <v>169</v>
      </c>
      <c r="D50" s="9"/>
      <c r="E50" s="8" t="s">
        <v>141</v>
      </c>
      <c r="F50" s="12"/>
      <c r="G50" s="124">
        <v>0.37</v>
      </c>
      <c r="H50" s="12"/>
      <c r="I50" s="9" t="s">
        <v>164</v>
      </c>
      <c r="J50" s="9"/>
      <c r="K50" s="236"/>
      <c r="L50" s="146"/>
      <c r="AB50" s="174">
        <f t="shared" si="1"/>
        <v>0.37</v>
      </c>
    </row>
    <row r="51" spans="1:29" ht="16.5" thickBot="1" x14ac:dyDescent="0.3">
      <c r="A51" s="147"/>
      <c r="B51" s="148"/>
      <c r="C51" s="149"/>
      <c r="D51" s="149"/>
      <c r="E51" s="150"/>
      <c r="F51" s="151"/>
      <c r="G51" s="152"/>
      <c r="H51" s="151"/>
      <c r="I51" s="149"/>
      <c r="J51" s="149"/>
      <c r="K51" s="150"/>
      <c r="L51" s="153"/>
    </row>
    <row r="52" spans="1:29" ht="31.5" x14ac:dyDescent="0.25">
      <c r="A52" s="138">
        <v>27</v>
      </c>
      <c r="B52" s="139" t="s">
        <v>349</v>
      </c>
      <c r="C52" s="165" t="s">
        <v>207</v>
      </c>
      <c r="D52" s="140"/>
      <c r="E52" s="141"/>
      <c r="F52" s="142"/>
      <c r="G52" s="143"/>
      <c r="H52" s="142"/>
      <c r="I52" s="140"/>
      <c r="J52" s="140"/>
      <c r="K52" s="141" t="s">
        <v>337</v>
      </c>
      <c r="L52" s="144"/>
    </row>
    <row r="53" spans="1:29" x14ac:dyDescent="0.25">
      <c r="A53" s="145"/>
      <c r="B53" s="20" t="s">
        <v>350</v>
      </c>
      <c r="C53" s="9" t="s">
        <v>5</v>
      </c>
      <c r="D53" s="9"/>
      <c r="E53" s="8"/>
      <c r="F53" s="12">
        <v>3</v>
      </c>
      <c r="G53" s="124"/>
      <c r="H53" s="12">
        <v>3000</v>
      </c>
      <c r="I53" s="9" t="s">
        <v>208</v>
      </c>
      <c r="J53" s="9"/>
      <c r="K53" s="8"/>
      <c r="L53" s="146"/>
      <c r="Q53" s="5">
        <v>3</v>
      </c>
      <c r="U53" s="205"/>
      <c r="V53" s="5">
        <v>1</v>
      </c>
      <c r="W53" s="5">
        <v>1000</v>
      </c>
      <c r="X53" s="5">
        <f>W53*3</f>
        <v>3000</v>
      </c>
    </row>
    <row r="54" spans="1:29" x14ac:dyDescent="0.25">
      <c r="A54" s="145"/>
      <c r="B54" s="20" t="s">
        <v>351</v>
      </c>
      <c r="C54" s="9" t="s">
        <v>209</v>
      </c>
      <c r="D54" s="9"/>
      <c r="E54" s="8"/>
      <c r="F54" s="12"/>
      <c r="G54" s="124"/>
      <c r="H54" s="12"/>
      <c r="I54" s="9"/>
      <c r="J54" s="9"/>
      <c r="K54" s="8"/>
      <c r="L54" s="146"/>
    </row>
    <row r="55" spans="1:29" x14ac:dyDescent="0.25">
      <c r="A55" s="145"/>
      <c r="B55" s="20" t="s">
        <v>352</v>
      </c>
      <c r="C55" s="9" t="s">
        <v>140</v>
      </c>
      <c r="D55" s="9" t="s">
        <v>247</v>
      </c>
      <c r="E55" s="8"/>
      <c r="F55" s="12"/>
      <c r="G55" s="124"/>
      <c r="H55" s="12"/>
      <c r="I55" s="9"/>
      <c r="J55" s="9"/>
      <c r="K55" s="8"/>
      <c r="L55" s="146"/>
    </row>
    <row r="56" spans="1:29" x14ac:dyDescent="0.25">
      <c r="A56" s="145"/>
      <c r="B56" s="20"/>
      <c r="C56" s="9" t="s">
        <v>253</v>
      </c>
      <c r="D56" s="9"/>
      <c r="E56" s="8"/>
      <c r="F56" s="12"/>
      <c r="G56" s="124">
        <v>3.53</v>
      </c>
      <c r="H56" s="12"/>
      <c r="I56" s="9"/>
      <c r="J56" s="9"/>
      <c r="K56" s="8"/>
      <c r="L56" s="146"/>
      <c r="AC56" s="174">
        <f>G56</f>
        <v>3.53</v>
      </c>
    </row>
    <row r="57" spans="1:29" x14ac:dyDescent="0.25">
      <c r="A57" s="145"/>
      <c r="B57" s="20" t="s">
        <v>353</v>
      </c>
      <c r="C57" s="9" t="s">
        <v>341</v>
      </c>
      <c r="D57" s="9"/>
      <c r="E57" s="8"/>
      <c r="F57" s="12">
        <v>17</v>
      </c>
      <c r="G57" s="124"/>
      <c r="H57" s="12"/>
      <c r="I57" s="9"/>
      <c r="J57" s="9"/>
      <c r="K57" s="8"/>
      <c r="L57" s="146"/>
      <c r="Y57" s="5">
        <v>15</v>
      </c>
    </row>
    <row r="58" spans="1:29" x14ac:dyDescent="0.25">
      <c r="A58" s="145"/>
      <c r="B58" s="20"/>
      <c r="C58" s="9"/>
      <c r="D58" s="9"/>
      <c r="E58" s="8"/>
      <c r="F58" s="12"/>
      <c r="G58" s="124"/>
      <c r="H58" s="12"/>
      <c r="I58" s="9"/>
      <c r="J58" s="9"/>
      <c r="K58" s="8"/>
      <c r="L58" s="146"/>
    </row>
    <row r="59" spans="1:29" x14ac:dyDescent="0.25">
      <c r="A59" s="145"/>
      <c r="B59" s="20"/>
      <c r="C59" s="182" t="s">
        <v>206</v>
      </c>
      <c r="D59" s="9"/>
      <c r="E59" s="8"/>
      <c r="F59" s="12"/>
      <c r="G59" s="124"/>
      <c r="H59" s="12"/>
      <c r="I59" s="9"/>
      <c r="J59" s="9"/>
      <c r="K59" s="8"/>
      <c r="L59" s="146"/>
    </row>
    <row r="60" spans="1:29" x14ac:dyDescent="0.25">
      <c r="A60" s="145"/>
      <c r="B60" s="20"/>
      <c r="C60" s="9"/>
      <c r="D60" s="9"/>
      <c r="E60" s="8"/>
      <c r="F60" s="12"/>
      <c r="G60" s="124"/>
      <c r="H60" s="12"/>
      <c r="I60" s="9"/>
      <c r="J60" s="9"/>
      <c r="K60" s="8"/>
      <c r="L60" s="146" t="s">
        <v>311</v>
      </c>
    </row>
    <row r="61" spans="1:29" x14ac:dyDescent="0.25">
      <c r="A61" s="145"/>
      <c r="B61" s="20"/>
      <c r="C61" s="9"/>
      <c r="D61" s="9"/>
      <c r="E61" s="8"/>
      <c r="F61" s="12"/>
      <c r="G61" s="124"/>
      <c r="H61" s="12"/>
      <c r="I61" s="9"/>
      <c r="J61" s="9"/>
      <c r="K61" s="8"/>
      <c r="L61" s="146" t="s">
        <v>312</v>
      </c>
    </row>
    <row r="62" spans="1:29" x14ac:dyDescent="0.25">
      <c r="A62" s="145"/>
      <c r="B62" s="20"/>
      <c r="C62" s="9"/>
      <c r="D62" s="9"/>
      <c r="E62" s="8"/>
      <c r="F62" s="12"/>
      <c r="G62" s="124"/>
      <c r="H62" s="12"/>
      <c r="I62" s="9"/>
      <c r="J62" s="9"/>
      <c r="K62" s="8"/>
      <c r="L62" s="146" t="s">
        <v>313</v>
      </c>
    </row>
    <row r="63" spans="1:29" x14ac:dyDescent="0.25">
      <c r="A63" s="145"/>
      <c r="B63" s="20"/>
      <c r="C63" s="9"/>
      <c r="D63" s="9"/>
      <c r="E63" s="8"/>
      <c r="F63" s="12"/>
      <c r="G63" s="124"/>
      <c r="H63" s="12"/>
      <c r="I63" s="9"/>
      <c r="J63" s="9"/>
      <c r="K63" s="8"/>
      <c r="L63" s="146" t="s">
        <v>314</v>
      </c>
    </row>
    <row r="64" spans="1:29" x14ac:dyDescent="0.25">
      <c r="A64" s="145"/>
      <c r="B64" s="20"/>
      <c r="C64" s="9"/>
      <c r="D64" s="9"/>
      <c r="E64" s="8"/>
      <c r="F64" s="12"/>
      <c r="G64" s="124"/>
      <c r="H64" s="12"/>
      <c r="I64" s="9"/>
      <c r="J64" s="9"/>
      <c r="K64" s="8"/>
      <c r="L64" s="146" t="s">
        <v>315</v>
      </c>
    </row>
    <row r="65" spans="1:28" x14ac:dyDescent="0.25">
      <c r="A65" s="145"/>
      <c r="B65" s="20"/>
      <c r="C65" s="9"/>
      <c r="D65" s="9"/>
      <c r="E65" s="8"/>
      <c r="F65" s="12"/>
      <c r="G65" s="124"/>
      <c r="H65" s="12"/>
      <c r="I65" s="9"/>
      <c r="J65" s="9"/>
      <c r="K65" s="8"/>
      <c r="L65" s="146" t="s">
        <v>249</v>
      </c>
    </row>
    <row r="66" spans="1:28" ht="16.5" thickBot="1" x14ac:dyDescent="0.3">
      <c r="A66" s="147"/>
      <c r="B66" s="148"/>
      <c r="C66" s="149"/>
      <c r="D66" s="149"/>
      <c r="E66" s="150"/>
      <c r="F66" s="151"/>
      <c r="G66" s="152"/>
      <c r="H66" s="151"/>
      <c r="I66" s="149"/>
      <c r="J66" s="149"/>
      <c r="K66" s="150"/>
      <c r="L66" s="153" t="s">
        <v>316</v>
      </c>
    </row>
    <row r="67" spans="1:28" ht="31.5" customHeight="1" x14ac:dyDescent="0.25">
      <c r="A67" s="138">
        <v>28</v>
      </c>
      <c r="B67" s="139"/>
      <c r="C67" s="140" t="s">
        <v>170</v>
      </c>
      <c r="D67" s="140"/>
      <c r="E67" s="141" t="s">
        <v>141</v>
      </c>
      <c r="F67" s="142"/>
      <c r="G67" s="143">
        <v>0.35</v>
      </c>
      <c r="H67" s="142"/>
      <c r="I67" s="140" t="s">
        <v>171</v>
      </c>
      <c r="J67" s="140"/>
      <c r="K67" s="234" t="s">
        <v>348</v>
      </c>
      <c r="L67" s="144"/>
      <c r="AB67" s="174">
        <f>G67</f>
        <v>0.35</v>
      </c>
    </row>
    <row r="68" spans="1:28" x14ac:dyDescent="0.25">
      <c r="A68" s="156">
        <v>29</v>
      </c>
      <c r="B68" s="20"/>
      <c r="C68" s="9" t="s">
        <v>170</v>
      </c>
      <c r="D68" s="9"/>
      <c r="E68" s="8" t="s">
        <v>141</v>
      </c>
      <c r="F68" s="12"/>
      <c r="G68" s="124">
        <v>0.39</v>
      </c>
      <c r="H68" s="12"/>
      <c r="I68" s="9" t="s">
        <v>152</v>
      </c>
      <c r="J68" s="9"/>
      <c r="K68" s="235"/>
      <c r="L68" s="146"/>
      <c r="AB68" s="174">
        <f t="shared" ref="AB68:AB76" si="2">G68</f>
        <v>0.39</v>
      </c>
    </row>
    <row r="69" spans="1:28" x14ac:dyDescent="0.25">
      <c r="A69" s="156">
        <v>30</v>
      </c>
      <c r="B69" s="20"/>
      <c r="C69" s="9" t="s">
        <v>172</v>
      </c>
      <c r="D69" s="9"/>
      <c r="E69" s="8" t="s">
        <v>141</v>
      </c>
      <c r="F69" s="12"/>
      <c r="G69" s="124">
        <v>0.35</v>
      </c>
      <c r="H69" s="12"/>
      <c r="I69" s="9" t="s">
        <v>173</v>
      </c>
      <c r="J69" s="9"/>
      <c r="K69" s="235"/>
      <c r="L69" s="146"/>
      <c r="AB69" s="174">
        <f t="shared" si="2"/>
        <v>0.35</v>
      </c>
    </row>
    <row r="70" spans="1:28" x14ac:dyDescent="0.25">
      <c r="A70" s="156">
        <v>31</v>
      </c>
      <c r="B70" s="20"/>
      <c r="C70" s="9" t="s">
        <v>172</v>
      </c>
      <c r="D70" s="9"/>
      <c r="E70" s="8" t="s">
        <v>141</v>
      </c>
      <c r="F70" s="12"/>
      <c r="G70" s="124">
        <v>0.36</v>
      </c>
      <c r="H70" s="12"/>
      <c r="I70" s="9" t="s">
        <v>173</v>
      </c>
      <c r="J70" s="9"/>
      <c r="K70" s="235"/>
      <c r="L70" s="146"/>
      <c r="AB70" s="174">
        <f t="shared" si="2"/>
        <v>0.36</v>
      </c>
    </row>
    <row r="71" spans="1:28" x14ac:dyDescent="0.25">
      <c r="A71" s="156">
        <v>32</v>
      </c>
      <c r="B71" s="20"/>
      <c r="C71" s="9" t="s">
        <v>175</v>
      </c>
      <c r="D71" s="9"/>
      <c r="E71" s="8" t="s">
        <v>141</v>
      </c>
      <c r="F71" s="12"/>
      <c r="G71" s="124">
        <v>0.15</v>
      </c>
      <c r="H71" s="12"/>
      <c r="I71" s="9" t="s">
        <v>152</v>
      </c>
      <c r="J71" s="9"/>
      <c r="K71" s="235"/>
      <c r="L71" s="146"/>
      <c r="AB71" s="174">
        <f t="shared" si="2"/>
        <v>0.15</v>
      </c>
    </row>
    <row r="72" spans="1:28" x14ac:dyDescent="0.25">
      <c r="A72" s="156">
        <v>33</v>
      </c>
      <c r="B72" s="20"/>
      <c r="C72" s="9" t="s">
        <v>175</v>
      </c>
      <c r="D72" s="9"/>
      <c r="E72" s="8" t="s">
        <v>141</v>
      </c>
      <c r="F72" s="12"/>
      <c r="G72" s="124">
        <v>0.14000000000000001</v>
      </c>
      <c r="H72" s="12"/>
      <c r="I72" s="9" t="s">
        <v>152</v>
      </c>
      <c r="J72" s="9"/>
      <c r="K72" s="235"/>
      <c r="L72" s="146"/>
      <c r="AB72" s="174">
        <f t="shared" si="2"/>
        <v>0.14000000000000001</v>
      </c>
    </row>
    <row r="73" spans="1:28" x14ac:dyDescent="0.25">
      <c r="A73" s="156">
        <v>34</v>
      </c>
      <c r="B73" s="20"/>
      <c r="C73" s="9" t="s">
        <v>176</v>
      </c>
      <c r="D73" s="9"/>
      <c r="E73" s="8" t="s">
        <v>141</v>
      </c>
      <c r="F73" s="12"/>
      <c r="G73" s="124">
        <v>0.1</v>
      </c>
      <c r="H73" s="12"/>
      <c r="I73" s="9" t="s">
        <v>177</v>
      </c>
      <c r="J73" s="9"/>
      <c r="K73" s="235"/>
      <c r="L73" s="146"/>
      <c r="AB73" s="174">
        <f t="shared" si="2"/>
        <v>0.1</v>
      </c>
    </row>
    <row r="74" spans="1:28" x14ac:dyDescent="0.25">
      <c r="A74" s="156">
        <v>35</v>
      </c>
      <c r="B74" s="20"/>
      <c r="C74" s="9" t="s">
        <v>176</v>
      </c>
      <c r="D74" s="9"/>
      <c r="E74" s="8" t="s">
        <v>141</v>
      </c>
      <c r="F74" s="12"/>
      <c r="G74" s="124">
        <v>0.1</v>
      </c>
      <c r="H74" s="12"/>
      <c r="I74" s="9" t="s">
        <v>177</v>
      </c>
      <c r="J74" s="9"/>
      <c r="K74" s="235"/>
      <c r="L74" s="146"/>
      <c r="AB74" s="174">
        <f t="shared" si="2"/>
        <v>0.1</v>
      </c>
    </row>
    <row r="75" spans="1:28" x14ac:dyDescent="0.25">
      <c r="A75" s="156">
        <v>36</v>
      </c>
      <c r="B75" s="20"/>
      <c r="C75" s="9" t="s">
        <v>179</v>
      </c>
      <c r="D75" s="9"/>
      <c r="E75" s="8" t="s">
        <v>141</v>
      </c>
      <c r="F75" s="12"/>
      <c r="G75" s="124">
        <v>0.21</v>
      </c>
      <c r="H75" s="12"/>
      <c r="I75" s="9" t="s">
        <v>180</v>
      </c>
      <c r="J75" s="9"/>
      <c r="K75" s="235"/>
      <c r="L75" s="146"/>
      <c r="AB75" s="174">
        <f t="shared" si="2"/>
        <v>0.21</v>
      </c>
    </row>
    <row r="76" spans="1:28" ht="16.5" thickBot="1" x14ac:dyDescent="0.3">
      <c r="A76" s="219">
        <v>37</v>
      </c>
      <c r="B76" s="148"/>
      <c r="C76" s="149" t="s">
        <v>181</v>
      </c>
      <c r="D76" s="149"/>
      <c r="E76" s="150" t="s">
        <v>141</v>
      </c>
      <c r="F76" s="151"/>
      <c r="G76" s="152">
        <v>0.32</v>
      </c>
      <c r="H76" s="151"/>
      <c r="I76" s="149" t="s">
        <v>182</v>
      </c>
      <c r="J76" s="149"/>
      <c r="K76" s="237"/>
      <c r="L76" s="153"/>
      <c r="AB76" s="174">
        <f t="shared" si="2"/>
        <v>0.32</v>
      </c>
    </row>
    <row r="77" spans="1:28" ht="31.5" x14ac:dyDescent="0.25">
      <c r="A77" s="138">
        <v>38</v>
      </c>
      <c r="B77" s="139" t="s">
        <v>354</v>
      </c>
      <c r="C77" s="165" t="s">
        <v>210</v>
      </c>
      <c r="D77" s="140"/>
      <c r="E77" s="141"/>
      <c r="F77" s="142"/>
      <c r="G77" s="143"/>
      <c r="H77" s="142"/>
      <c r="I77" s="140"/>
      <c r="J77" s="140"/>
      <c r="K77" s="141" t="s">
        <v>337</v>
      </c>
      <c r="L77" s="144"/>
    </row>
    <row r="78" spans="1:28" x14ac:dyDescent="0.25">
      <c r="A78" s="145"/>
      <c r="B78" s="20" t="s">
        <v>355</v>
      </c>
      <c r="C78" s="9" t="s">
        <v>209</v>
      </c>
      <c r="D78" s="9"/>
      <c r="E78" s="8"/>
      <c r="F78" s="12">
        <v>10</v>
      </c>
      <c r="G78" s="124"/>
      <c r="H78" s="12"/>
      <c r="I78" s="9"/>
      <c r="J78" s="9"/>
      <c r="K78" s="8"/>
      <c r="L78" s="146"/>
    </row>
    <row r="79" spans="1:28" x14ac:dyDescent="0.25">
      <c r="A79" s="145"/>
      <c r="B79" s="20" t="s">
        <v>356</v>
      </c>
      <c r="C79" s="9" t="s">
        <v>341</v>
      </c>
      <c r="D79" s="9"/>
      <c r="E79" s="8"/>
      <c r="F79" s="12">
        <v>29</v>
      </c>
      <c r="G79" s="124"/>
      <c r="H79" s="12"/>
      <c r="I79" s="9"/>
      <c r="J79" s="9"/>
      <c r="K79" s="8"/>
      <c r="L79" s="146"/>
      <c r="Y79" s="5">
        <v>17</v>
      </c>
    </row>
    <row r="80" spans="1:28" x14ac:dyDescent="0.25">
      <c r="A80" s="145"/>
      <c r="B80" s="20" t="s">
        <v>443</v>
      </c>
      <c r="C80" s="9" t="s">
        <v>347</v>
      </c>
      <c r="D80" s="9"/>
      <c r="E80" s="8"/>
      <c r="F80" s="12">
        <v>41</v>
      </c>
      <c r="G80" s="124"/>
      <c r="H80" s="12"/>
      <c r="I80" s="9"/>
      <c r="J80" s="9"/>
      <c r="K80" s="8"/>
      <c r="L80" s="146"/>
    </row>
    <row r="81" spans="1:28" x14ac:dyDescent="0.25">
      <c r="A81" s="145"/>
      <c r="B81" s="20" t="s">
        <v>444</v>
      </c>
      <c r="C81" s="9" t="s">
        <v>5</v>
      </c>
      <c r="D81" s="9"/>
      <c r="E81" s="8"/>
      <c r="F81" s="12"/>
      <c r="G81" s="124"/>
      <c r="H81" s="12"/>
      <c r="I81" s="9"/>
      <c r="J81" s="9"/>
      <c r="K81" s="8"/>
      <c r="L81" s="146"/>
    </row>
    <row r="82" spans="1:28" x14ac:dyDescent="0.25">
      <c r="A82" s="145"/>
      <c r="B82" s="20"/>
      <c r="C82" s="182" t="s">
        <v>203</v>
      </c>
      <c r="D82" s="9"/>
      <c r="E82" s="8"/>
      <c r="F82" s="12"/>
      <c r="G82" s="124"/>
      <c r="H82" s="12"/>
      <c r="I82" s="9"/>
      <c r="J82" s="9"/>
      <c r="K82" s="8"/>
      <c r="L82" s="146"/>
    </row>
    <row r="83" spans="1:28" x14ac:dyDescent="0.25">
      <c r="A83" s="145"/>
      <c r="B83" s="20"/>
      <c r="C83" s="9"/>
      <c r="D83" s="9"/>
      <c r="E83" s="8"/>
      <c r="F83" s="12"/>
      <c r="G83" s="124"/>
      <c r="H83" s="12"/>
      <c r="I83" s="9"/>
      <c r="J83" s="9"/>
      <c r="K83" s="8"/>
      <c r="L83" s="146" t="s">
        <v>174</v>
      </c>
    </row>
    <row r="84" spans="1:28" x14ac:dyDescent="0.25">
      <c r="A84" s="145"/>
      <c r="B84" s="20"/>
      <c r="C84" s="9"/>
      <c r="D84" s="9"/>
      <c r="E84" s="8"/>
      <c r="F84" s="12"/>
      <c r="G84" s="124"/>
      <c r="H84" s="12"/>
      <c r="I84" s="9"/>
      <c r="J84" s="9"/>
      <c r="K84" s="8"/>
      <c r="L84" s="146" t="s">
        <v>174</v>
      </c>
    </row>
    <row r="85" spans="1:28" ht="16.5" thickBot="1" x14ac:dyDescent="0.3">
      <c r="A85" s="147"/>
      <c r="B85" s="148"/>
      <c r="C85" s="149"/>
      <c r="D85" s="149"/>
      <c r="E85" s="150"/>
      <c r="F85" s="151"/>
      <c r="G85" s="152"/>
      <c r="H85" s="151"/>
      <c r="I85" s="149"/>
      <c r="J85" s="149"/>
      <c r="K85" s="150"/>
      <c r="L85" s="153" t="s">
        <v>178</v>
      </c>
    </row>
    <row r="86" spans="1:28" ht="31.5" customHeight="1" x14ac:dyDescent="0.25">
      <c r="A86" s="138">
        <v>39</v>
      </c>
      <c r="B86" s="138">
        <v>39</v>
      </c>
      <c r="C86" s="140" t="s">
        <v>183</v>
      </c>
      <c r="D86" s="140"/>
      <c r="E86" s="141" t="s">
        <v>141</v>
      </c>
      <c r="F86" s="142"/>
      <c r="G86" s="143">
        <v>0.35</v>
      </c>
      <c r="H86" s="142"/>
      <c r="I86" s="140" t="s">
        <v>152</v>
      </c>
      <c r="J86" s="140"/>
      <c r="K86" s="234" t="s">
        <v>348</v>
      </c>
      <c r="L86" s="144"/>
      <c r="AB86" s="174">
        <f>G86</f>
        <v>0.35</v>
      </c>
    </row>
    <row r="87" spans="1:28" ht="31.5" x14ac:dyDescent="0.25">
      <c r="A87" s="145">
        <v>40</v>
      </c>
      <c r="B87" s="145">
        <v>40</v>
      </c>
      <c r="C87" s="9" t="s">
        <v>154</v>
      </c>
      <c r="D87" s="9" t="s">
        <v>136</v>
      </c>
      <c r="E87" s="8" t="s">
        <v>129</v>
      </c>
      <c r="F87" s="12"/>
      <c r="G87" s="124">
        <f>1.8+0.25</f>
        <v>2.0499999999999998</v>
      </c>
      <c r="H87" s="12"/>
      <c r="I87" s="9" t="s">
        <v>133</v>
      </c>
      <c r="J87" s="9"/>
      <c r="K87" s="235"/>
      <c r="L87" s="146"/>
      <c r="AB87" s="174">
        <f t="shared" ref="AB87:AB95" si="3">G87</f>
        <v>2.0499999999999998</v>
      </c>
    </row>
    <row r="88" spans="1:28" x14ac:dyDescent="0.25">
      <c r="A88" s="145">
        <v>41</v>
      </c>
      <c r="B88" s="145">
        <v>41</v>
      </c>
      <c r="C88" s="9"/>
      <c r="D88" s="9"/>
      <c r="E88" s="8"/>
      <c r="F88" s="12"/>
      <c r="G88" s="124"/>
      <c r="H88" s="12"/>
      <c r="I88" s="9"/>
      <c r="J88" s="9"/>
      <c r="K88" s="235"/>
      <c r="L88" s="146"/>
      <c r="AB88" s="174">
        <f t="shared" si="3"/>
        <v>0</v>
      </c>
    </row>
    <row r="89" spans="1:28" x14ac:dyDescent="0.25">
      <c r="A89" s="145">
        <v>42</v>
      </c>
      <c r="B89" s="145">
        <v>42</v>
      </c>
      <c r="C89" s="9" t="s">
        <v>142</v>
      </c>
      <c r="D89" s="9" t="s">
        <v>136</v>
      </c>
      <c r="E89" s="8" t="s">
        <v>141</v>
      </c>
      <c r="F89" s="12"/>
      <c r="G89" s="124">
        <v>0.49</v>
      </c>
      <c r="H89" s="12"/>
      <c r="I89" s="9" t="s">
        <v>143</v>
      </c>
      <c r="J89" s="9"/>
      <c r="K89" s="235"/>
      <c r="L89" s="146"/>
      <c r="AB89" s="174">
        <f t="shared" si="3"/>
        <v>0.49</v>
      </c>
    </row>
    <row r="90" spans="1:28" x14ac:dyDescent="0.25">
      <c r="A90" s="145">
        <v>43</v>
      </c>
      <c r="B90" s="145">
        <v>43</v>
      </c>
      <c r="C90" s="9" t="s">
        <v>146</v>
      </c>
      <c r="D90" s="9" t="s">
        <v>136</v>
      </c>
      <c r="E90" s="8" t="s">
        <v>141</v>
      </c>
      <c r="F90" s="12"/>
      <c r="G90" s="124">
        <f>0.27+0.055</f>
        <v>0.32500000000000001</v>
      </c>
      <c r="H90" s="12"/>
      <c r="I90" s="9" t="s">
        <v>147</v>
      </c>
      <c r="J90" s="9"/>
      <c r="K90" s="235"/>
      <c r="L90" s="146"/>
      <c r="AB90" s="174">
        <f t="shared" si="3"/>
        <v>0.32500000000000001</v>
      </c>
    </row>
    <row r="91" spans="1:28" x14ac:dyDescent="0.25">
      <c r="A91" s="145">
        <v>44</v>
      </c>
      <c r="B91" s="145">
        <v>44</v>
      </c>
      <c r="C91" s="9" t="s">
        <v>145</v>
      </c>
      <c r="D91" s="9" t="s">
        <v>136</v>
      </c>
      <c r="E91" s="8" t="s">
        <v>141</v>
      </c>
      <c r="F91" s="12"/>
      <c r="G91" s="124">
        <v>0.56999999999999995</v>
      </c>
      <c r="H91" s="12"/>
      <c r="I91" s="9" t="s">
        <v>144</v>
      </c>
      <c r="J91" s="9"/>
      <c r="K91" s="235"/>
      <c r="L91" s="146"/>
      <c r="AB91" s="174">
        <f t="shared" si="3"/>
        <v>0.56999999999999995</v>
      </c>
    </row>
    <row r="92" spans="1:28" x14ac:dyDescent="0.25">
      <c r="A92" s="145">
        <v>45</v>
      </c>
      <c r="B92" s="145">
        <v>45</v>
      </c>
      <c r="C92" s="9" t="s">
        <v>149</v>
      </c>
      <c r="D92" s="9" t="s">
        <v>136</v>
      </c>
      <c r="E92" s="8" t="s">
        <v>141</v>
      </c>
      <c r="F92" s="12"/>
      <c r="G92" s="124">
        <v>0.18</v>
      </c>
      <c r="H92" s="12"/>
      <c r="I92" s="9" t="s">
        <v>144</v>
      </c>
      <c r="J92" s="9"/>
      <c r="K92" s="235"/>
      <c r="L92" s="146"/>
      <c r="AB92" s="174">
        <f t="shared" si="3"/>
        <v>0.18</v>
      </c>
    </row>
    <row r="93" spans="1:28" x14ac:dyDescent="0.25">
      <c r="A93" s="145">
        <v>46</v>
      </c>
      <c r="B93" s="145">
        <v>46</v>
      </c>
      <c r="C93" s="9" t="s">
        <v>153</v>
      </c>
      <c r="D93" s="9" t="s">
        <v>136</v>
      </c>
      <c r="E93" s="8" t="s">
        <v>141</v>
      </c>
      <c r="F93" s="12"/>
      <c r="G93" s="124">
        <v>0.19</v>
      </c>
      <c r="H93" s="12"/>
      <c r="I93" s="9" t="s">
        <v>144</v>
      </c>
      <c r="J93" s="9"/>
      <c r="K93" s="235"/>
      <c r="L93" s="146"/>
      <c r="AB93" s="174">
        <f t="shared" si="3"/>
        <v>0.19</v>
      </c>
    </row>
    <row r="94" spans="1:28" x14ac:dyDescent="0.25">
      <c r="A94" s="145">
        <v>47</v>
      </c>
      <c r="B94" s="145">
        <v>47</v>
      </c>
      <c r="C94" s="9" t="s">
        <v>150</v>
      </c>
      <c r="D94" s="9" t="s">
        <v>136</v>
      </c>
      <c r="E94" s="8" t="s">
        <v>141</v>
      </c>
      <c r="F94" s="12"/>
      <c r="G94" s="124">
        <v>0.15</v>
      </c>
      <c r="H94" s="12"/>
      <c r="I94" s="9" t="s">
        <v>151</v>
      </c>
      <c r="J94" s="9"/>
      <c r="K94" s="235"/>
      <c r="L94" s="146"/>
      <c r="AB94" s="174">
        <f t="shared" si="3"/>
        <v>0.15</v>
      </c>
    </row>
    <row r="95" spans="1:28" ht="16.5" thickBot="1" x14ac:dyDescent="0.3">
      <c r="A95" s="147">
        <v>48</v>
      </c>
      <c r="B95" s="147">
        <v>48</v>
      </c>
      <c r="C95" s="149" t="s">
        <v>148</v>
      </c>
      <c r="D95" s="149" t="s">
        <v>136</v>
      </c>
      <c r="E95" s="150" t="s">
        <v>141</v>
      </c>
      <c r="F95" s="151"/>
      <c r="G95" s="152">
        <v>0.15</v>
      </c>
      <c r="H95" s="151"/>
      <c r="I95" s="149" t="s">
        <v>152</v>
      </c>
      <c r="J95" s="149"/>
      <c r="K95" s="237"/>
      <c r="L95" s="153"/>
      <c r="AB95" s="174">
        <f t="shared" si="3"/>
        <v>0.15</v>
      </c>
    </row>
    <row r="96" spans="1:28" ht="31.5" x14ac:dyDescent="0.25">
      <c r="A96" s="156">
        <v>49</v>
      </c>
      <c r="B96" s="133" t="s">
        <v>357</v>
      </c>
      <c r="C96" s="134" t="s">
        <v>211</v>
      </c>
      <c r="D96" s="134"/>
      <c r="E96" s="175" t="s">
        <v>141</v>
      </c>
      <c r="F96" s="135"/>
      <c r="G96" s="136"/>
      <c r="H96" s="135"/>
      <c r="I96" s="134"/>
      <c r="J96" s="134"/>
      <c r="K96" s="175" t="s">
        <v>348</v>
      </c>
      <c r="L96" s="157"/>
    </row>
    <row r="97" spans="1:29" x14ac:dyDescent="0.25">
      <c r="A97" s="145"/>
      <c r="B97" s="20" t="s">
        <v>358</v>
      </c>
      <c r="C97" s="9" t="s">
        <v>5</v>
      </c>
      <c r="D97" s="9"/>
      <c r="E97" s="8"/>
      <c r="F97" s="12">
        <v>2</v>
      </c>
      <c r="G97" s="124"/>
      <c r="H97" s="12">
        <v>2000</v>
      </c>
      <c r="I97" s="9" t="s">
        <v>212</v>
      </c>
      <c r="J97" s="9"/>
      <c r="K97" s="8"/>
      <c r="L97" s="146"/>
      <c r="V97" s="5">
        <v>1</v>
      </c>
      <c r="W97" s="5">
        <v>1000</v>
      </c>
      <c r="X97" s="5">
        <f>W97*2</f>
        <v>2000</v>
      </c>
    </row>
    <row r="98" spans="1:29" x14ac:dyDescent="0.25">
      <c r="A98" s="145"/>
      <c r="B98" s="20" t="s">
        <v>359</v>
      </c>
      <c r="C98" s="9" t="s">
        <v>213</v>
      </c>
      <c r="D98" s="9"/>
      <c r="E98" s="8"/>
      <c r="F98" s="12">
        <v>1</v>
      </c>
      <c r="G98" s="124"/>
      <c r="H98" s="12"/>
      <c r="I98" s="9"/>
      <c r="J98" s="9"/>
      <c r="K98" s="8"/>
      <c r="L98" s="146"/>
    </row>
    <row r="99" spans="1:29" x14ac:dyDescent="0.25">
      <c r="A99" s="145"/>
      <c r="B99" s="20" t="s">
        <v>360</v>
      </c>
      <c r="C99" s="9" t="s">
        <v>253</v>
      </c>
      <c r="D99" s="9" t="s">
        <v>247</v>
      </c>
      <c r="E99" s="8"/>
      <c r="F99" s="12"/>
      <c r="G99" s="124">
        <v>0.75</v>
      </c>
      <c r="H99" s="12"/>
      <c r="I99" s="9"/>
      <c r="J99" s="9"/>
      <c r="K99" s="8"/>
      <c r="L99" s="146"/>
      <c r="AC99" s="174">
        <f>G99</f>
        <v>0.75</v>
      </c>
    </row>
    <row r="100" spans="1:29" x14ac:dyDescent="0.25">
      <c r="A100" s="145"/>
      <c r="B100" s="20"/>
      <c r="C100" s="9"/>
      <c r="D100" s="9"/>
      <c r="E100" s="8"/>
      <c r="F100" s="12"/>
      <c r="G100" s="124"/>
      <c r="H100" s="12"/>
      <c r="I100" s="9"/>
      <c r="J100" s="9"/>
      <c r="K100" s="8"/>
      <c r="L100" s="146"/>
    </row>
    <row r="101" spans="1:29" x14ac:dyDescent="0.25">
      <c r="A101" s="145"/>
      <c r="B101" s="20"/>
      <c r="C101" s="9" t="s">
        <v>214</v>
      </c>
      <c r="D101" s="9"/>
      <c r="E101" s="8"/>
      <c r="F101" s="12"/>
      <c r="G101" s="124"/>
      <c r="H101" s="12"/>
      <c r="I101" s="9"/>
      <c r="J101" s="9"/>
      <c r="K101" s="8"/>
      <c r="L101" s="146" t="s">
        <v>280</v>
      </c>
    </row>
    <row r="102" spans="1:29" x14ac:dyDescent="0.25">
      <c r="A102" s="145"/>
      <c r="B102" s="20"/>
      <c r="C102" s="9"/>
      <c r="D102" s="9"/>
      <c r="E102" s="8"/>
      <c r="F102" s="12"/>
      <c r="G102" s="124"/>
      <c r="H102" s="12"/>
      <c r="I102" s="9"/>
      <c r="J102" s="9"/>
      <c r="K102" s="8"/>
      <c r="L102" s="146" t="s">
        <v>281</v>
      </c>
    </row>
    <row r="103" spans="1:29" x14ac:dyDescent="0.25">
      <c r="A103" s="145"/>
      <c r="B103" s="20"/>
      <c r="C103" s="9"/>
      <c r="D103" s="9"/>
      <c r="E103" s="8"/>
      <c r="F103" s="12"/>
      <c r="G103" s="124"/>
      <c r="H103" s="12"/>
      <c r="I103" s="9"/>
      <c r="J103" s="9"/>
      <c r="K103" s="8"/>
      <c r="L103" s="146" t="s">
        <v>282</v>
      </c>
    </row>
    <row r="104" spans="1:29" x14ac:dyDescent="0.25">
      <c r="A104" s="145"/>
      <c r="B104" s="20"/>
      <c r="C104" s="9"/>
      <c r="D104" s="9"/>
      <c r="E104" s="8"/>
      <c r="F104" s="12"/>
      <c r="G104" s="124"/>
      <c r="H104" s="12"/>
      <c r="I104" s="9"/>
      <c r="J104" s="9"/>
      <c r="K104" s="8"/>
      <c r="L104" s="146" t="s">
        <v>283</v>
      </c>
    </row>
    <row r="105" spans="1:29" x14ac:dyDescent="0.25">
      <c r="A105" s="145"/>
      <c r="B105" s="20"/>
      <c r="C105" s="9"/>
      <c r="D105" s="9"/>
      <c r="E105" s="8"/>
      <c r="F105" s="12"/>
      <c r="G105" s="124"/>
      <c r="H105" s="12"/>
      <c r="I105" s="9"/>
      <c r="J105" s="9"/>
      <c r="K105" s="8"/>
      <c r="L105" s="146" t="s">
        <v>284</v>
      </c>
    </row>
    <row r="106" spans="1:29" x14ac:dyDescent="0.25">
      <c r="A106" s="145"/>
      <c r="B106" s="20"/>
      <c r="C106" s="9"/>
      <c r="D106" s="9"/>
      <c r="E106" s="8"/>
      <c r="F106" s="12"/>
      <c r="G106" s="124"/>
      <c r="H106" s="12"/>
      <c r="I106" s="9"/>
      <c r="J106" s="9"/>
      <c r="K106" s="8"/>
      <c r="L106" s="146" t="s">
        <v>285</v>
      </c>
    </row>
    <row r="107" spans="1:29" x14ac:dyDescent="0.25">
      <c r="A107" s="145"/>
      <c r="B107" s="20"/>
      <c r="C107" s="9"/>
      <c r="D107" s="9"/>
      <c r="E107" s="8"/>
      <c r="F107" s="12"/>
      <c r="G107" s="124"/>
      <c r="H107" s="12"/>
      <c r="I107" s="9"/>
      <c r="J107" s="9"/>
      <c r="K107" s="8"/>
      <c r="L107" s="146" t="s">
        <v>286</v>
      </c>
    </row>
    <row r="108" spans="1:29" x14ac:dyDescent="0.25">
      <c r="A108" s="154"/>
      <c r="B108" s="126"/>
      <c r="C108" s="127"/>
      <c r="D108" s="127"/>
      <c r="E108" s="128"/>
      <c r="F108" s="129"/>
      <c r="G108" s="130"/>
      <c r="H108" s="129"/>
      <c r="I108" s="127"/>
      <c r="J108" s="127"/>
      <c r="K108" s="128"/>
      <c r="L108" s="155" t="s">
        <v>288</v>
      </c>
    </row>
    <row r="109" spans="1:29" x14ac:dyDescent="0.25">
      <c r="A109" s="154"/>
      <c r="B109" s="126"/>
      <c r="C109" s="127"/>
      <c r="D109" s="127"/>
      <c r="E109" s="128"/>
      <c r="F109" s="129"/>
      <c r="G109" s="130"/>
      <c r="H109" s="129"/>
      <c r="I109" s="127"/>
      <c r="J109" s="127"/>
      <c r="K109" s="128"/>
      <c r="L109" s="155" t="s">
        <v>289</v>
      </c>
    </row>
    <row r="110" spans="1:29" ht="16.5" thickBot="1" x14ac:dyDescent="0.3">
      <c r="A110" s="147"/>
      <c r="B110" s="148"/>
      <c r="C110" s="149"/>
      <c r="D110" s="149"/>
      <c r="E110" s="150"/>
      <c r="F110" s="151"/>
      <c r="G110" s="152"/>
      <c r="H110" s="151"/>
      <c r="I110" s="149"/>
      <c r="J110" s="149"/>
      <c r="K110" s="150"/>
      <c r="L110" s="153" t="s">
        <v>249</v>
      </c>
    </row>
    <row r="111" spans="1:29" ht="31.5" x14ac:dyDescent="0.25">
      <c r="A111" s="138">
        <v>50</v>
      </c>
      <c r="B111" s="139" t="s">
        <v>361</v>
      </c>
      <c r="C111" s="140" t="s">
        <v>215</v>
      </c>
      <c r="D111" s="140"/>
      <c r="E111" s="141" t="s">
        <v>141</v>
      </c>
      <c r="F111" s="142"/>
      <c r="G111" s="143"/>
      <c r="H111" s="142"/>
      <c r="I111" s="140"/>
      <c r="J111" s="140"/>
      <c r="K111" s="141" t="s">
        <v>348</v>
      </c>
      <c r="L111" s="144"/>
    </row>
    <row r="112" spans="1:29" x14ac:dyDescent="0.25">
      <c r="A112" s="145"/>
      <c r="B112" s="20" t="s">
        <v>362</v>
      </c>
      <c r="C112" s="9" t="s">
        <v>5</v>
      </c>
      <c r="D112" s="9"/>
      <c r="E112" s="8"/>
      <c r="F112" s="12">
        <v>2</v>
      </c>
      <c r="G112" s="124"/>
      <c r="H112" s="12">
        <v>2000</v>
      </c>
      <c r="I112" s="9" t="s">
        <v>212</v>
      </c>
      <c r="J112" s="9"/>
      <c r="K112" s="8"/>
      <c r="L112" s="146"/>
      <c r="V112" s="5">
        <v>1</v>
      </c>
      <c r="W112" s="5">
        <v>1000</v>
      </c>
      <c r="X112" s="5">
        <f>W112*2</f>
        <v>2000</v>
      </c>
    </row>
    <row r="113" spans="1:29" x14ac:dyDescent="0.25">
      <c r="A113" s="145"/>
      <c r="B113" s="20" t="s">
        <v>363</v>
      </c>
      <c r="C113" s="9" t="s">
        <v>213</v>
      </c>
      <c r="D113" s="9"/>
      <c r="E113" s="8"/>
      <c r="F113" s="12">
        <v>1</v>
      </c>
      <c r="G113" s="124"/>
      <c r="H113" s="12"/>
      <c r="I113" s="9"/>
      <c r="J113" s="9"/>
      <c r="K113" s="8"/>
      <c r="L113" s="146"/>
    </row>
    <row r="114" spans="1:29" x14ac:dyDescent="0.25">
      <c r="A114" s="145"/>
      <c r="B114" s="20" t="s">
        <v>364</v>
      </c>
      <c r="C114" s="9" t="s">
        <v>253</v>
      </c>
      <c r="D114" s="9" t="s">
        <v>247</v>
      </c>
      <c r="E114" s="8"/>
      <c r="F114" s="12"/>
      <c r="G114" s="124">
        <v>0.45</v>
      </c>
      <c r="H114" s="12"/>
      <c r="I114" s="9"/>
      <c r="J114" s="9"/>
      <c r="K114" s="8"/>
      <c r="L114" s="146"/>
      <c r="AC114" s="174">
        <f>G114</f>
        <v>0.45</v>
      </c>
    </row>
    <row r="115" spans="1:29" x14ac:dyDescent="0.25">
      <c r="A115" s="145"/>
      <c r="B115" s="20"/>
      <c r="C115" s="9"/>
      <c r="D115" s="9"/>
      <c r="E115" s="8"/>
      <c r="F115" s="12"/>
      <c r="G115" s="124"/>
      <c r="H115" s="12"/>
      <c r="I115" s="9"/>
      <c r="J115" s="9"/>
      <c r="K115" s="8"/>
      <c r="L115" s="146"/>
    </row>
    <row r="116" spans="1:29" x14ac:dyDescent="0.25">
      <c r="A116" s="145"/>
      <c r="B116" s="20"/>
      <c r="C116" s="9" t="s">
        <v>216</v>
      </c>
      <c r="D116" s="9"/>
      <c r="E116" s="8"/>
      <c r="F116" s="12"/>
      <c r="G116" s="124"/>
      <c r="H116" s="12"/>
      <c r="I116" s="9"/>
      <c r="J116" s="9"/>
      <c r="K116" s="8"/>
      <c r="L116" s="146" t="s">
        <v>280</v>
      </c>
    </row>
    <row r="117" spans="1:29" x14ac:dyDescent="0.25">
      <c r="A117" s="145"/>
      <c r="B117" s="20"/>
      <c r="C117" s="9"/>
      <c r="D117" s="9"/>
      <c r="E117" s="8"/>
      <c r="F117" s="12"/>
      <c r="G117" s="124"/>
      <c r="H117" s="12"/>
      <c r="I117" s="9"/>
      <c r="J117" s="9"/>
      <c r="K117" s="8"/>
      <c r="L117" s="146" t="s">
        <v>281</v>
      </c>
    </row>
    <row r="118" spans="1:29" x14ac:dyDescent="0.25">
      <c r="A118" s="154"/>
      <c r="B118" s="126"/>
      <c r="C118" s="127"/>
      <c r="D118" s="127"/>
      <c r="E118" s="128"/>
      <c r="F118" s="129"/>
      <c r="G118" s="130"/>
      <c r="H118" s="129"/>
      <c r="I118" s="127"/>
      <c r="J118" s="127"/>
      <c r="K118" s="128"/>
      <c r="L118" s="155" t="s">
        <v>301</v>
      </c>
    </row>
    <row r="119" spans="1:29" ht="16.5" thickBot="1" x14ac:dyDescent="0.3">
      <c r="A119" s="147"/>
      <c r="B119" s="148"/>
      <c r="C119" s="149"/>
      <c r="D119" s="149"/>
      <c r="E119" s="150"/>
      <c r="F119" s="151"/>
      <c r="G119" s="152"/>
      <c r="H119" s="151"/>
      <c r="I119" s="149"/>
      <c r="J119" s="149"/>
      <c r="K119" s="150"/>
      <c r="L119" s="153" t="s">
        <v>288</v>
      </c>
    </row>
    <row r="120" spans="1:29" ht="31.5" x14ac:dyDescent="0.25">
      <c r="A120" s="156">
        <v>51</v>
      </c>
      <c r="B120" s="133" t="s">
        <v>365</v>
      </c>
      <c r="C120" s="134" t="s">
        <v>217</v>
      </c>
      <c r="D120" s="134"/>
      <c r="E120" s="175" t="s">
        <v>141</v>
      </c>
      <c r="F120" s="135"/>
      <c r="G120" s="136"/>
      <c r="H120" s="135"/>
      <c r="I120" s="134"/>
      <c r="J120" s="134"/>
      <c r="K120" s="175" t="s">
        <v>348</v>
      </c>
      <c r="L120" s="157"/>
    </row>
    <row r="121" spans="1:29" x14ac:dyDescent="0.25">
      <c r="A121" s="145"/>
      <c r="B121" s="20" t="s">
        <v>366</v>
      </c>
      <c r="C121" s="9" t="s">
        <v>5</v>
      </c>
      <c r="D121" s="9"/>
      <c r="E121" s="8"/>
      <c r="F121" s="12">
        <v>2</v>
      </c>
      <c r="G121" s="124"/>
      <c r="H121" s="12">
        <v>2000</v>
      </c>
      <c r="I121" s="9" t="s">
        <v>219</v>
      </c>
      <c r="J121" s="9"/>
      <c r="K121" s="8"/>
      <c r="L121" s="146"/>
      <c r="V121" s="5">
        <v>1</v>
      </c>
      <c r="W121" s="5">
        <v>1000</v>
      </c>
      <c r="X121" s="5">
        <f>W121*2</f>
        <v>2000</v>
      </c>
    </row>
    <row r="122" spans="1:29" x14ac:dyDescent="0.25">
      <c r="A122" s="145"/>
      <c r="B122" s="20" t="s">
        <v>367</v>
      </c>
      <c r="C122" s="9" t="s">
        <v>213</v>
      </c>
      <c r="D122" s="9"/>
      <c r="E122" s="8"/>
      <c r="F122" s="12"/>
      <c r="G122" s="124"/>
      <c r="H122" s="12"/>
      <c r="I122" s="9"/>
      <c r="J122" s="9"/>
      <c r="K122" s="8"/>
      <c r="L122" s="146"/>
    </row>
    <row r="123" spans="1:29" x14ac:dyDescent="0.25">
      <c r="A123" s="145"/>
      <c r="B123" s="20" t="s">
        <v>368</v>
      </c>
      <c r="C123" s="9" t="s">
        <v>253</v>
      </c>
      <c r="D123" s="9" t="s">
        <v>247</v>
      </c>
      <c r="E123" s="8"/>
      <c r="F123" s="12"/>
      <c r="G123" s="124">
        <v>0.65</v>
      </c>
      <c r="H123" s="12"/>
      <c r="I123" s="9"/>
      <c r="J123" s="9"/>
      <c r="K123" s="8"/>
      <c r="L123" s="146"/>
      <c r="AC123" s="174">
        <f>G123</f>
        <v>0.65</v>
      </c>
    </row>
    <row r="124" spans="1:29" x14ac:dyDescent="0.25">
      <c r="A124" s="145"/>
      <c r="B124" s="20"/>
      <c r="C124" s="9"/>
      <c r="D124" s="9"/>
      <c r="E124" s="8"/>
      <c r="F124" s="12"/>
      <c r="G124" s="124"/>
      <c r="H124" s="12"/>
      <c r="I124" s="9"/>
      <c r="J124" s="9"/>
      <c r="K124" s="8"/>
      <c r="L124" s="146"/>
    </row>
    <row r="125" spans="1:29" x14ac:dyDescent="0.25">
      <c r="A125" s="145"/>
      <c r="B125" s="20"/>
      <c r="C125" s="9" t="s">
        <v>218</v>
      </c>
      <c r="D125" s="9"/>
      <c r="E125" s="8"/>
      <c r="F125" s="12"/>
      <c r="G125" s="124"/>
      <c r="H125" s="12"/>
      <c r="I125" s="9"/>
      <c r="J125" s="9"/>
      <c r="K125" s="8"/>
      <c r="L125" s="146" t="s">
        <v>276</v>
      </c>
    </row>
    <row r="126" spans="1:29" x14ac:dyDescent="0.25">
      <c r="A126" s="145"/>
      <c r="B126" s="20"/>
      <c r="C126" s="9"/>
      <c r="D126" s="9"/>
      <c r="E126" s="8"/>
      <c r="F126" s="12"/>
      <c r="G126" s="124"/>
      <c r="H126" s="12"/>
      <c r="I126" s="9"/>
      <c r="J126" s="9"/>
      <c r="K126" s="8"/>
      <c r="L126" s="146" t="s">
        <v>277</v>
      </c>
    </row>
    <row r="127" spans="1:29" ht="16.5" thickBot="1" x14ac:dyDescent="0.3">
      <c r="A127" s="147"/>
      <c r="B127" s="148"/>
      <c r="C127" s="149"/>
      <c r="D127" s="149"/>
      <c r="E127" s="150"/>
      <c r="F127" s="151"/>
      <c r="G127" s="152"/>
      <c r="H127" s="151"/>
      <c r="I127" s="149"/>
      <c r="J127" s="149"/>
      <c r="K127" s="150"/>
      <c r="L127" s="153" t="s">
        <v>278</v>
      </c>
    </row>
    <row r="128" spans="1:29" ht="31.5" x14ac:dyDescent="0.25">
      <c r="A128" s="138">
        <v>52</v>
      </c>
      <c r="B128" s="139" t="s">
        <v>369</v>
      </c>
      <c r="C128" s="140" t="s">
        <v>220</v>
      </c>
      <c r="D128" s="140"/>
      <c r="E128" s="8" t="s">
        <v>141</v>
      </c>
      <c r="F128" s="142"/>
      <c r="G128" s="143"/>
      <c r="H128" s="142"/>
      <c r="I128" s="140"/>
      <c r="J128" s="140"/>
      <c r="K128" s="141" t="s">
        <v>348</v>
      </c>
      <c r="L128" s="144"/>
    </row>
    <row r="129" spans="1:29" x14ac:dyDescent="0.25">
      <c r="A129" s="145"/>
      <c r="B129" s="20" t="s">
        <v>370</v>
      </c>
      <c r="C129" s="9" t="s">
        <v>5</v>
      </c>
      <c r="D129" s="9"/>
      <c r="E129" s="8"/>
      <c r="F129" s="12">
        <v>1</v>
      </c>
      <c r="G129" s="124"/>
      <c r="H129" s="12">
        <v>1000</v>
      </c>
      <c r="I129" s="9" t="s">
        <v>212</v>
      </c>
      <c r="J129" s="9"/>
      <c r="K129" s="8"/>
      <c r="L129" s="146"/>
      <c r="T129" s="5">
        <v>1</v>
      </c>
      <c r="U129" s="5">
        <v>1000</v>
      </c>
    </row>
    <row r="130" spans="1:29" x14ac:dyDescent="0.25">
      <c r="A130" s="145"/>
      <c r="B130" s="20" t="s">
        <v>371</v>
      </c>
      <c r="C130" s="9" t="s">
        <v>213</v>
      </c>
      <c r="D130" s="9"/>
      <c r="E130" s="8"/>
      <c r="F130" s="12">
        <v>1</v>
      </c>
      <c r="G130" s="124"/>
      <c r="H130" s="12"/>
      <c r="I130" s="9"/>
      <c r="J130" s="9"/>
      <c r="K130" s="8"/>
      <c r="L130" s="146"/>
    </row>
    <row r="131" spans="1:29" x14ac:dyDescent="0.25">
      <c r="A131" s="145"/>
      <c r="B131" s="20" t="s">
        <v>372</v>
      </c>
      <c r="C131" s="9" t="s">
        <v>27</v>
      </c>
      <c r="D131" s="9" t="s">
        <v>247</v>
      </c>
      <c r="E131" s="8"/>
      <c r="F131" s="12"/>
      <c r="G131" s="124">
        <v>0.63</v>
      </c>
      <c r="H131" s="12"/>
      <c r="I131" s="9"/>
      <c r="J131" s="9"/>
      <c r="K131" s="8"/>
      <c r="L131" s="146"/>
      <c r="AC131" s="174">
        <f>G131</f>
        <v>0.63</v>
      </c>
    </row>
    <row r="132" spans="1:29" x14ac:dyDescent="0.25">
      <c r="A132" s="145"/>
      <c r="B132" s="20"/>
      <c r="C132" s="9"/>
      <c r="D132" s="9"/>
      <c r="E132" s="8"/>
      <c r="F132" s="12"/>
      <c r="G132" s="124"/>
      <c r="H132" s="12"/>
      <c r="I132" s="9"/>
      <c r="J132" s="9"/>
      <c r="K132" s="8"/>
      <c r="L132" s="146"/>
    </row>
    <row r="133" spans="1:29" x14ac:dyDescent="0.25">
      <c r="A133" s="145"/>
      <c r="B133" s="20"/>
      <c r="C133" s="9" t="s">
        <v>221</v>
      </c>
      <c r="D133" s="9"/>
      <c r="E133" s="8"/>
      <c r="F133" s="12"/>
      <c r="G133" s="124"/>
      <c r="H133" s="12"/>
      <c r="I133" s="9"/>
      <c r="J133" s="9"/>
      <c r="K133" s="8"/>
      <c r="L133" s="146" t="s">
        <v>298</v>
      </c>
    </row>
    <row r="134" spans="1:29" x14ac:dyDescent="0.25">
      <c r="A134" s="145"/>
      <c r="B134" s="20"/>
      <c r="C134" s="9"/>
      <c r="D134" s="9"/>
      <c r="E134" s="8"/>
      <c r="F134" s="12"/>
      <c r="G134" s="124"/>
      <c r="H134" s="12"/>
      <c r="I134" s="9"/>
      <c r="J134" s="9"/>
      <c r="K134" s="8"/>
      <c r="L134" s="146" t="s">
        <v>249</v>
      </c>
    </row>
    <row r="135" spans="1:29" x14ac:dyDescent="0.25">
      <c r="A135" s="145"/>
      <c r="B135" s="20"/>
      <c r="C135" s="9"/>
      <c r="D135" s="9"/>
      <c r="E135" s="8"/>
      <c r="F135" s="12"/>
      <c r="G135" s="124"/>
      <c r="H135" s="12"/>
      <c r="I135" s="9"/>
      <c r="J135" s="9"/>
      <c r="K135" s="8"/>
      <c r="L135" s="146" t="s">
        <v>299</v>
      </c>
    </row>
    <row r="136" spans="1:29" ht="16.5" thickBot="1" x14ac:dyDescent="0.3">
      <c r="A136" s="147"/>
      <c r="B136" s="148"/>
      <c r="C136" s="149"/>
      <c r="D136" s="149"/>
      <c r="E136" s="150"/>
      <c r="F136" s="151"/>
      <c r="G136" s="152"/>
      <c r="H136" s="151"/>
      <c r="I136" s="149"/>
      <c r="J136" s="149"/>
      <c r="K136" s="150"/>
      <c r="L136" s="153" t="s">
        <v>300</v>
      </c>
    </row>
    <row r="137" spans="1:29" ht="31.5" x14ac:dyDescent="0.25">
      <c r="A137" s="138">
        <v>53</v>
      </c>
      <c r="B137" s="139" t="s">
        <v>373</v>
      </c>
      <c r="C137" s="140" t="s">
        <v>269</v>
      </c>
      <c r="D137" s="140"/>
      <c r="E137" s="141" t="s">
        <v>141</v>
      </c>
      <c r="F137" s="142"/>
      <c r="G137" s="143"/>
      <c r="H137" s="142"/>
      <c r="I137" s="140"/>
      <c r="J137" s="140"/>
      <c r="K137" s="141" t="s">
        <v>348</v>
      </c>
      <c r="L137" s="144"/>
    </row>
    <row r="138" spans="1:29" x14ac:dyDescent="0.25">
      <c r="A138" s="145"/>
      <c r="B138" s="20" t="s">
        <v>374</v>
      </c>
      <c r="C138" s="9" t="s">
        <v>5</v>
      </c>
      <c r="D138" s="9"/>
      <c r="E138" s="8"/>
      <c r="F138" s="12">
        <v>1</v>
      </c>
      <c r="G138" s="124"/>
      <c r="H138" s="12">
        <v>1000</v>
      </c>
      <c r="I138" s="9" t="s">
        <v>212</v>
      </c>
      <c r="J138" s="9"/>
      <c r="K138" s="8"/>
      <c r="L138" s="146"/>
      <c r="T138" s="5">
        <v>1</v>
      </c>
      <c r="U138" s="5">
        <v>1000</v>
      </c>
    </row>
    <row r="139" spans="1:29" x14ac:dyDescent="0.25">
      <c r="A139" s="145"/>
      <c r="B139" s="20" t="s">
        <v>375</v>
      </c>
      <c r="C139" s="9" t="s">
        <v>213</v>
      </c>
      <c r="D139" s="9"/>
      <c r="E139" s="8"/>
      <c r="F139" s="12">
        <v>1</v>
      </c>
      <c r="G139" s="124"/>
      <c r="H139" s="12"/>
      <c r="I139" s="9"/>
      <c r="J139" s="9"/>
      <c r="K139" s="8"/>
      <c r="L139" s="146"/>
    </row>
    <row r="140" spans="1:29" x14ac:dyDescent="0.25">
      <c r="A140" s="145"/>
      <c r="B140" s="20"/>
      <c r="C140" s="9"/>
      <c r="D140" s="9"/>
      <c r="E140" s="8"/>
      <c r="F140" s="12"/>
      <c r="G140" s="124"/>
      <c r="H140" s="12"/>
      <c r="I140" s="9"/>
      <c r="J140" s="9"/>
      <c r="K140" s="8"/>
      <c r="L140" s="146"/>
      <c r="AC140" s="174"/>
    </row>
    <row r="141" spans="1:29" x14ac:dyDescent="0.25">
      <c r="A141" s="145"/>
      <c r="B141" s="20"/>
      <c r="C141" s="9"/>
      <c r="D141" s="9"/>
      <c r="E141" s="8"/>
      <c r="F141" s="12"/>
      <c r="G141" s="124"/>
      <c r="H141" s="12"/>
      <c r="I141" s="9"/>
      <c r="J141" s="9"/>
      <c r="K141" s="8"/>
      <c r="L141" s="146"/>
    </row>
    <row r="142" spans="1:29" x14ac:dyDescent="0.25">
      <c r="A142" s="145"/>
      <c r="B142" s="20"/>
      <c r="C142" s="9" t="s">
        <v>222</v>
      </c>
      <c r="D142" s="9"/>
      <c r="E142" s="8"/>
      <c r="F142" s="12"/>
      <c r="G142" s="124"/>
      <c r="H142" s="12"/>
      <c r="I142" s="9"/>
      <c r="J142" s="9"/>
      <c r="K142" s="8"/>
      <c r="L142" s="146"/>
    </row>
    <row r="143" spans="1:29" x14ac:dyDescent="0.25">
      <c r="A143" s="145"/>
      <c r="B143" s="20"/>
      <c r="C143" s="9"/>
      <c r="D143" s="9"/>
      <c r="E143" s="8"/>
      <c r="F143" s="12"/>
      <c r="G143" s="124"/>
      <c r="H143" s="12"/>
      <c r="I143" s="9"/>
      <c r="J143" s="9"/>
      <c r="K143" s="8"/>
      <c r="L143" s="146" t="s">
        <v>270</v>
      </c>
    </row>
    <row r="144" spans="1:29" x14ac:dyDescent="0.25">
      <c r="A144" s="145"/>
      <c r="B144" s="20"/>
      <c r="C144" s="9"/>
      <c r="D144" s="9"/>
      <c r="E144" s="8"/>
      <c r="F144" s="12"/>
      <c r="G144" s="124"/>
      <c r="H144" s="12"/>
      <c r="I144" s="9"/>
      <c r="J144" s="9"/>
      <c r="K144" s="8"/>
      <c r="L144" s="146" t="s">
        <v>271</v>
      </c>
    </row>
    <row r="145" spans="1:29" x14ac:dyDescent="0.25">
      <c r="A145" s="145"/>
      <c r="B145" s="20"/>
      <c r="C145" s="9"/>
      <c r="D145" s="9"/>
      <c r="E145" s="8"/>
      <c r="F145" s="12"/>
      <c r="G145" s="124"/>
      <c r="H145" s="12"/>
      <c r="I145" s="9"/>
      <c r="J145" s="9"/>
      <c r="K145" s="8"/>
      <c r="L145" s="146" t="s">
        <v>272</v>
      </c>
    </row>
    <row r="146" spans="1:29" x14ac:dyDescent="0.25">
      <c r="A146" s="145"/>
      <c r="B146" s="20"/>
      <c r="C146" s="9"/>
      <c r="D146" s="9"/>
      <c r="E146" s="8"/>
      <c r="F146" s="12"/>
      <c r="G146" s="124"/>
      <c r="H146" s="12"/>
      <c r="I146" s="9"/>
      <c r="J146" s="9"/>
      <c r="K146" s="8"/>
      <c r="L146" s="146" t="s">
        <v>273</v>
      </c>
    </row>
    <row r="147" spans="1:29" x14ac:dyDescent="0.25">
      <c r="A147" s="145"/>
      <c r="B147" s="20"/>
      <c r="C147" s="9"/>
      <c r="D147" s="9"/>
      <c r="E147" s="8"/>
      <c r="F147" s="12"/>
      <c r="G147" s="124"/>
      <c r="H147" s="12"/>
      <c r="I147" s="9"/>
      <c r="J147" s="9"/>
      <c r="K147" s="8"/>
      <c r="L147" s="146" t="s">
        <v>274</v>
      </c>
    </row>
    <row r="148" spans="1:29" ht="16.5" thickBot="1" x14ac:dyDescent="0.3">
      <c r="A148" s="154"/>
      <c r="B148" s="126"/>
      <c r="C148" s="127"/>
      <c r="D148" s="127"/>
      <c r="E148" s="128"/>
      <c r="F148" s="129"/>
      <c r="G148" s="130"/>
      <c r="H148" s="129"/>
      <c r="I148" s="127"/>
      <c r="J148" s="127"/>
      <c r="K148" s="128"/>
      <c r="L148" s="155" t="s">
        <v>275</v>
      </c>
    </row>
    <row r="149" spans="1:29" ht="31.5" x14ac:dyDescent="0.25">
      <c r="A149" s="138">
        <v>54</v>
      </c>
      <c r="B149" s="139" t="s">
        <v>376</v>
      </c>
      <c r="C149" s="140" t="s">
        <v>302</v>
      </c>
      <c r="D149" s="140"/>
      <c r="E149" s="8" t="s">
        <v>141</v>
      </c>
      <c r="F149" s="142"/>
      <c r="G149" s="143"/>
      <c r="H149" s="142"/>
      <c r="I149" s="140"/>
      <c r="J149" s="140"/>
      <c r="K149" s="141" t="s">
        <v>348</v>
      </c>
      <c r="L149" s="144"/>
    </row>
    <row r="150" spans="1:29" x14ac:dyDescent="0.25">
      <c r="A150" s="145"/>
      <c r="B150" s="20" t="s">
        <v>377</v>
      </c>
      <c r="C150" s="9" t="s">
        <v>5</v>
      </c>
      <c r="D150" s="9"/>
      <c r="E150" s="8"/>
      <c r="F150" s="12">
        <v>1</v>
      </c>
      <c r="G150" s="124"/>
      <c r="H150" s="12">
        <v>1250</v>
      </c>
      <c r="I150" s="9" t="s">
        <v>303</v>
      </c>
      <c r="J150" s="9"/>
      <c r="K150" s="8"/>
      <c r="L150" s="146"/>
      <c r="T150" s="5">
        <v>1</v>
      </c>
      <c r="U150" s="5">
        <v>1250</v>
      </c>
    </row>
    <row r="151" spans="1:29" x14ac:dyDescent="0.25">
      <c r="A151" s="145"/>
      <c r="B151" s="20" t="s">
        <v>378</v>
      </c>
      <c r="C151" s="9" t="s">
        <v>213</v>
      </c>
      <c r="D151" s="9"/>
      <c r="E151" s="8"/>
      <c r="F151" s="12"/>
      <c r="G151" s="124"/>
      <c r="H151" s="12"/>
      <c r="I151" s="9"/>
      <c r="J151" s="9"/>
      <c r="K151" s="8"/>
      <c r="L151" s="146"/>
    </row>
    <row r="152" spans="1:29" x14ac:dyDescent="0.25">
      <c r="A152" s="145"/>
      <c r="B152" s="20" t="s">
        <v>379</v>
      </c>
      <c r="C152" s="9" t="s">
        <v>253</v>
      </c>
      <c r="D152" s="3" t="s">
        <v>247</v>
      </c>
      <c r="E152" s="8"/>
      <c r="F152" s="12"/>
      <c r="G152" s="124">
        <v>0.7</v>
      </c>
      <c r="H152" s="12"/>
      <c r="I152" s="9"/>
      <c r="J152" s="9"/>
      <c r="K152" s="8"/>
      <c r="L152" s="146"/>
      <c r="AC152" s="174">
        <f>G152</f>
        <v>0.7</v>
      </c>
    </row>
    <row r="153" spans="1:29" x14ac:dyDescent="0.25">
      <c r="A153" s="145"/>
      <c r="B153" s="20"/>
      <c r="C153" s="9"/>
      <c r="D153" s="9"/>
      <c r="E153" s="8"/>
      <c r="F153" s="12"/>
      <c r="G153" s="124"/>
      <c r="H153" s="12"/>
      <c r="I153" s="9"/>
      <c r="J153" s="9"/>
      <c r="K153" s="8"/>
      <c r="L153" s="146"/>
    </row>
    <row r="154" spans="1:29" x14ac:dyDescent="0.25">
      <c r="A154" s="145"/>
      <c r="B154" s="20"/>
      <c r="C154" s="9" t="s">
        <v>304</v>
      </c>
      <c r="D154" s="9"/>
      <c r="E154" s="8"/>
      <c r="F154" s="12"/>
      <c r="G154" s="124"/>
      <c r="H154" s="12"/>
      <c r="I154" s="9"/>
      <c r="J154" s="9"/>
      <c r="K154" s="8"/>
      <c r="L154" s="146" t="s">
        <v>287</v>
      </c>
    </row>
    <row r="155" spans="1:29" x14ac:dyDescent="0.25">
      <c r="A155" s="145"/>
      <c r="B155" s="20"/>
      <c r="C155" s="9"/>
      <c r="D155" s="9"/>
      <c r="E155" s="8"/>
      <c r="F155" s="12"/>
      <c r="G155" s="124"/>
      <c r="H155" s="12"/>
      <c r="I155" s="9"/>
      <c r="J155" s="9"/>
      <c r="K155" s="8"/>
      <c r="L155" s="146" t="s">
        <v>296</v>
      </c>
    </row>
    <row r="156" spans="1:29" x14ac:dyDescent="0.25">
      <c r="A156" s="145"/>
      <c r="B156" s="20"/>
      <c r="C156" s="9"/>
      <c r="D156" s="9"/>
      <c r="E156" s="8"/>
      <c r="F156" s="12"/>
      <c r="G156" s="124"/>
      <c r="H156" s="12"/>
      <c r="I156" s="9"/>
      <c r="J156" s="9"/>
      <c r="K156" s="8"/>
      <c r="L156" s="146" t="s">
        <v>305</v>
      </c>
    </row>
    <row r="157" spans="1:29" x14ac:dyDescent="0.25">
      <c r="A157" s="145"/>
      <c r="B157" s="20"/>
      <c r="C157" s="9"/>
      <c r="D157" s="9"/>
      <c r="E157" s="8"/>
      <c r="F157" s="12"/>
      <c r="G157" s="124"/>
      <c r="H157" s="12"/>
      <c r="I157" s="9"/>
      <c r="J157" s="9"/>
      <c r="K157" s="8"/>
      <c r="L157" s="146" t="s">
        <v>306</v>
      </c>
    </row>
    <row r="158" spans="1:29" x14ac:dyDescent="0.25">
      <c r="A158" s="154"/>
      <c r="B158" s="126"/>
      <c r="C158" s="127"/>
      <c r="D158" s="127"/>
      <c r="E158" s="128"/>
      <c r="F158" s="129"/>
      <c r="G158" s="130"/>
      <c r="H158" s="129"/>
      <c r="I158" s="127"/>
      <c r="J158" s="127"/>
      <c r="K158" s="128"/>
      <c r="L158" s="155" t="s">
        <v>307</v>
      </c>
    </row>
    <row r="159" spans="1:29" x14ac:dyDescent="0.25">
      <c r="A159" s="154"/>
      <c r="B159" s="126"/>
      <c r="C159" s="127"/>
      <c r="D159" s="127"/>
      <c r="E159" s="128"/>
      <c r="F159" s="129"/>
      <c r="G159" s="130"/>
      <c r="H159" s="129"/>
      <c r="I159" s="127"/>
      <c r="J159" s="127"/>
      <c r="K159" s="128"/>
      <c r="L159" s="155" t="s">
        <v>308</v>
      </c>
    </row>
    <row r="160" spans="1:29" x14ac:dyDescent="0.25">
      <c r="A160" s="154"/>
      <c r="B160" s="126"/>
      <c r="C160" s="127"/>
      <c r="D160" s="127"/>
      <c r="E160" s="128"/>
      <c r="F160" s="129"/>
      <c r="G160" s="130"/>
      <c r="H160" s="129"/>
      <c r="I160" s="127"/>
      <c r="J160" s="127"/>
      <c r="K160" s="128"/>
      <c r="L160" s="155" t="s">
        <v>309</v>
      </c>
    </row>
    <row r="161" spans="1:29" ht="16.5" thickBot="1" x14ac:dyDescent="0.3">
      <c r="A161" s="147"/>
      <c r="B161" s="148"/>
      <c r="C161" s="149"/>
      <c r="D161" s="149"/>
      <c r="E161" s="150"/>
      <c r="F161" s="151"/>
      <c r="G161" s="152"/>
      <c r="H161" s="151"/>
      <c r="I161" s="149"/>
      <c r="J161" s="149"/>
      <c r="K161" s="150"/>
      <c r="L161" s="153" t="s">
        <v>310</v>
      </c>
    </row>
    <row r="162" spans="1:29" ht="31.5" x14ac:dyDescent="0.25">
      <c r="A162" s="156">
        <v>55</v>
      </c>
      <c r="B162" s="133" t="s">
        <v>380</v>
      </c>
      <c r="C162" s="134" t="s">
        <v>223</v>
      </c>
      <c r="D162" s="134"/>
      <c r="E162" s="175" t="s">
        <v>141</v>
      </c>
      <c r="F162" s="135">
        <v>1</v>
      </c>
      <c r="G162" s="136"/>
      <c r="H162" s="135">
        <v>1000</v>
      </c>
      <c r="I162" s="134" t="s">
        <v>212</v>
      </c>
      <c r="J162" s="134"/>
      <c r="K162" s="175" t="s">
        <v>348</v>
      </c>
      <c r="L162" s="157"/>
    </row>
    <row r="163" spans="1:29" x14ac:dyDescent="0.25">
      <c r="A163" s="145"/>
      <c r="B163" s="20" t="s">
        <v>381</v>
      </c>
      <c r="C163" s="9" t="s">
        <v>5</v>
      </c>
      <c r="D163" s="9"/>
      <c r="E163" s="8"/>
      <c r="F163" s="12">
        <v>1</v>
      </c>
      <c r="G163" s="124"/>
      <c r="H163" s="12"/>
      <c r="I163" s="9"/>
      <c r="J163" s="9"/>
      <c r="K163" s="8"/>
      <c r="L163" s="146"/>
      <c r="T163" s="5">
        <v>1</v>
      </c>
      <c r="U163" s="5">
        <v>1000</v>
      </c>
    </row>
    <row r="164" spans="1:29" x14ac:dyDescent="0.25">
      <c r="A164" s="145"/>
      <c r="B164" s="20" t="s">
        <v>382</v>
      </c>
      <c r="C164" s="9" t="s">
        <v>213</v>
      </c>
      <c r="D164" s="9"/>
      <c r="E164" s="8"/>
      <c r="F164" s="12"/>
      <c r="G164" s="124"/>
      <c r="H164" s="12"/>
      <c r="I164" s="9"/>
      <c r="J164" s="9"/>
      <c r="K164" s="8"/>
      <c r="L164" s="146"/>
    </row>
    <row r="165" spans="1:29" x14ac:dyDescent="0.25">
      <c r="A165" s="145"/>
      <c r="B165" s="20" t="s">
        <v>383</v>
      </c>
      <c r="C165" s="9" t="s">
        <v>253</v>
      </c>
      <c r="D165" s="9" t="s">
        <v>247</v>
      </c>
      <c r="E165" s="8"/>
      <c r="F165" s="12"/>
      <c r="G165" s="124">
        <v>0.75</v>
      </c>
      <c r="H165" s="12"/>
      <c r="I165" s="9"/>
      <c r="J165" s="9"/>
      <c r="K165" s="8"/>
      <c r="L165" s="146"/>
      <c r="AC165" s="174">
        <f>G165</f>
        <v>0.75</v>
      </c>
    </row>
    <row r="166" spans="1:29" x14ac:dyDescent="0.25">
      <c r="A166" s="145"/>
      <c r="B166" s="20"/>
      <c r="C166" s="9"/>
      <c r="D166" s="9"/>
      <c r="E166" s="8"/>
      <c r="F166" s="12"/>
      <c r="G166" s="124"/>
      <c r="H166" s="12"/>
      <c r="I166" s="9"/>
      <c r="J166" s="9"/>
      <c r="K166" s="8"/>
      <c r="L166" s="146"/>
    </row>
    <row r="167" spans="1:29" x14ac:dyDescent="0.25">
      <c r="A167" s="145"/>
      <c r="B167" s="20"/>
      <c r="C167" s="9" t="s">
        <v>224</v>
      </c>
      <c r="D167" s="9"/>
      <c r="E167" s="8"/>
      <c r="F167" s="12"/>
      <c r="G167" s="124"/>
      <c r="H167" s="12"/>
      <c r="I167" s="9"/>
      <c r="J167" s="9"/>
      <c r="K167" s="8"/>
      <c r="L167" s="146" t="s">
        <v>317</v>
      </c>
    </row>
    <row r="168" spans="1:29" x14ac:dyDescent="0.25">
      <c r="A168" s="145"/>
      <c r="B168" s="20"/>
      <c r="C168" s="9"/>
      <c r="D168" s="9"/>
      <c r="E168" s="8"/>
      <c r="F168" s="12"/>
      <c r="G168" s="124"/>
      <c r="H168" s="12"/>
      <c r="I168" s="9"/>
      <c r="J168" s="9"/>
      <c r="K168" s="8"/>
      <c r="L168" s="146" t="s">
        <v>249</v>
      </c>
    </row>
    <row r="169" spans="1:29" ht="16.5" thickBot="1" x14ac:dyDescent="0.3">
      <c r="A169" s="147"/>
      <c r="B169" s="148"/>
      <c r="C169" s="149"/>
      <c r="D169" s="149"/>
      <c r="E169" s="150"/>
      <c r="F169" s="151"/>
      <c r="G169" s="152"/>
      <c r="H169" s="151"/>
      <c r="I169" s="149"/>
      <c r="J169" s="149"/>
      <c r="K169" s="150"/>
      <c r="L169" s="153"/>
    </row>
    <row r="170" spans="1:29" ht="31.5" x14ac:dyDescent="0.25">
      <c r="A170" s="156">
        <v>56</v>
      </c>
      <c r="B170" s="133" t="s">
        <v>384</v>
      </c>
      <c r="C170" s="134" t="s">
        <v>225</v>
      </c>
      <c r="D170" s="134"/>
      <c r="E170" s="175"/>
      <c r="F170" s="135"/>
      <c r="G170" s="136"/>
      <c r="H170" s="135"/>
      <c r="I170" s="134"/>
      <c r="J170" s="134"/>
      <c r="K170" s="175" t="s">
        <v>348</v>
      </c>
      <c r="L170" s="157"/>
    </row>
    <row r="171" spans="1:29" x14ac:dyDescent="0.25">
      <c r="A171" s="145"/>
      <c r="B171" s="20" t="s">
        <v>385</v>
      </c>
      <c r="C171" s="9" t="s">
        <v>5</v>
      </c>
      <c r="D171" s="9"/>
      <c r="E171" s="8"/>
      <c r="F171" s="12">
        <v>1</v>
      </c>
      <c r="G171" s="124"/>
      <c r="H171" s="12">
        <v>1000</v>
      </c>
      <c r="I171" s="9" t="s">
        <v>212</v>
      </c>
      <c r="J171" s="9"/>
      <c r="K171" s="8"/>
      <c r="L171" s="146"/>
      <c r="T171" s="5">
        <v>1</v>
      </c>
      <c r="U171" s="5">
        <v>1000</v>
      </c>
    </row>
    <row r="172" spans="1:29" x14ac:dyDescent="0.25">
      <c r="A172" s="145"/>
      <c r="B172" s="20" t="s">
        <v>386</v>
      </c>
      <c r="C172" s="9" t="s">
        <v>213</v>
      </c>
      <c r="D172" s="9"/>
      <c r="E172" s="8"/>
      <c r="F172" s="12">
        <v>1</v>
      </c>
      <c r="G172" s="124"/>
      <c r="H172" s="12"/>
      <c r="I172" s="9"/>
      <c r="J172" s="9"/>
      <c r="K172" s="8"/>
      <c r="L172" s="146"/>
    </row>
    <row r="173" spans="1:29" x14ac:dyDescent="0.25">
      <c r="A173" s="145"/>
      <c r="B173" s="20"/>
      <c r="C173" s="9"/>
      <c r="D173" s="9"/>
      <c r="E173" s="8"/>
      <c r="F173" s="12"/>
      <c r="G173" s="124"/>
      <c r="H173" s="12"/>
      <c r="I173" s="9"/>
      <c r="J173" s="9"/>
      <c r="K173" s="8"/>
      <c r="L173" s="146"/>
      <c r="AC173" s="174">
        <f>G173</f>
        <v>0</v>
      </c>
    </row>
    <row r="174" spans="1:29" x14ac:dyDescent="0.25">
      <c r="A174" s="145"/>
      <c r="B174" s="20"/>
      <c r="C174" s="9"/>
      <c r="D174" s="9"/>
      <c r="E174" s="8"/>
      <c r="F174" s="12"/>
      <c r="G174" s="124"/>
      <c r="H174" s="12"/>
      <c r="I174" s="9"/>
      <c r="J174" s="9"/>
      <c r="K174" s="8"/>
      <c r="L174" s="146"/>
    </row>
    <row r="175" spans="1:29" x14ac:dyDescent="0.25">
      <c r="A175" s="145"/>
      <c r="B175" s="20"/>
      <c r="C175" s="9" t="s">
        <v>226</v>
      </c>
      <c r="D175" s="9"/>
      <c r="E175" s="8"/>
      <c r="F175" s="12"/>
      <c r="G175" s="124"/>
      <c r="H175" s="12"/>
      <c r="I175" s="9"/>
      <c r="J175" s="9"/>
      <c r="K175" s="8"/>
      <c r="L175" s="146" t="s">
        <v>186</v>
      </c>
    </row>
    <row r="176" spans="1:29" ht="16.5" thickBot="1" x14ac:dyDescent="0.3">
      <c r="A176" s="145"/>
      <c r="B176" s="20"/>
      <c r="C176" s="9"/>
      <c r="D176" s="9"/>
      <c r="E176" s="8"/>
      <c r="F176" s="12"/>
      <c r="G176" s="124"/>
      <c r="H176" s="12"/>
      <c r="I176" s="9"/>
      <c r="J176" s="9"/>
      <c r="K176" s="8"/>
      <c r="L176" s="146" t="s">
        <v>192</v>
      </c>
    </row>
    <row r="177" spans="1:29" ht="31.5" x14ac:dyDescent="0.25">
      <c r="A177" s="138">
        <v>57</v>
      </c>
      <c r="B177" s="139" t="s">
        <v>387</v>
      </c>
      <c r="C177" s="140" t="s">
        <v>227</v>
      </c>
      <c r="D177" s="140"/>
      <c r="E177" s="8" t="s">
        <v>141</v>
      </c>
      <c r="F177" s="142"/>
      <c r="G177" s="143"/>
      <c r="H177" s="142"/>
      <c r="I177" s="140"/>
      <c r="J177" s="140"/>
      <c r="K177" s="141" t="s">
        <v>348</v>
      </c>
      <c r="L177" s="144"/>
    </row>
    <row r="178" spans="1:29" x14ac:dyDescent="0.25">
      <c r="A178" s="145"/>
      <c r="B178" s="20" t="s">
        <v>388</v>
      </c>
      <c r="C178" s="9" t="s">
        <v>5</v>
      </c>
      <c r="D178" s="9"/>
      <c r="E178" s="8"/>
      <c r="F178" s="12">
        <v>1</v>
      </c>
      <c r="G178" s="124"/>
      <c r="H178" s="12">
        <v>1000</v>
      </c>
      <c r="I178" s="9" t="s">
        <v>212</v>
      </c>
      <c r="J178" s="9"/>
      <c r="K178" s="8"/>
      <c r="L178" s="146"/>
      <c r="T178" s="5">
        <v>1</v>
      </c>
      <c r="U178" s="5">
        <v>1000</v>
      </c>
    </row>
    <row r="179" spans="1:29" x14ac:dyDescent="0.25">
      <c r="A179" s="145"/>
      <c r="B179" s="20" t="s">
        <v>389</v>
      </c>
      <c r="C179" s="9" t="s">
        <v>213</v>
      </c>
      <c r="D179" s="9"/>
      <c r="E179" s="8"/>
      <c r="F179" s="12">
        <v>1</v>
      </c>
      <c r="G179" s="124"/>
      <c r="H179" s="12"/>
      <c r="I179" s="9"/>
      <c r="J179" s="9"/>
      <c r="K179" s="8"/>
      <c r="L179" s="146"/>
    </row>
    <row r="180" spans="1:29" x14ac:dyDescent="0.25">
      <c r="A180" s="145"/>
      <c r="B180" s="20" t="s">
        <v>390</v>
      </c>
      <c r="C180" s="9" t="s">
        <v>253</v>
      </c>
      <c r="D180" s="9" t="s">
        <v>247</v>
      </c>
      <c r="E180" s="8"/>
      <c r="F180" s="12"/>
      <c r="G180" s="124">
        <f>0.5+0.55</f>
        <v>1.05</v>
      </c>
      <c r="H180" s="12"/>
      <c r="I180" s="9"/>
      <c r="J180" s="9"/>
      <c r="K180" s="8"/>
      <c r="L180" s="146"/>
      <c r="AC180" s="174">
        <f>G180</f>
        <v>1.05</v>
      </c>
    </row>
    <row r="181" spans="1:29" x14ac:dyDescent="0.25">
      <c r="A181" s="145"/>
      <c r="B181" s="20" t="s">
        <v>441</v>
      </c>
      <c r="C181" s="9" t="s">
        <v>343</v>
      </c>
      <c r="D181" s="9"/>
      <c r="E181" s="8"/>
      <c r="F181" s="12">
        <v>1</v>
      </c>
      <c r="G181" s="124"/>
      <c r="H181" s="12"/>
      <c r="I181" s="9"/>
      <c r="J181" s="9"/>
      <c r="K181" s="8"/>
      <c r="L181" s="146"/>
    </row>
    <row r="182" spans="1:29" x14ac:dyDescent="0.25">
      <c r="A182" s="145"/>
      <c r="B182" s="20"/>
      <c r="C182" s="9" t="s">
        <v>228</v>
      </c>
      <c r="D182" s="9"/>
      <c r="E182" s="8"/>
      <c r="F182" s="12"/>
      <c r="G182" s="124"/>
      <c r="H182" s="12"/>
      <c r="I182" s="9"/>
      <c r="J182" s="9"/>
      <c r="K182" s="8"/>
      <c r="L182" s="146" t="s">
        <v>254</v>
      </c>
    </row>
    <row r="183" spans="1:29" x14ac:dyDescent="0.25">
      <c r="A183" s="145"/>
      <c r="B183" s="20"/>
      <c r="C183" s="9"/>
      <c r="D183" s="9"/>
      <c r="E183" s="8"/>
      <c r="F183" s="12"/>
      <c r="G183" s="124"/>
      <c r="H183" s="12"/>
      <c r="I183" s="9"/>
      <c r="J183" s="9"/>
      <c r="K183" s="8"/>
      <c r="L183" s="146" t="s">
        <v>255</v>
      </c>
    </row>
    <row r="184" spans="1:29" x14ac:dyDescent="0.25">
      <c r="A184" s="145"/>
      <c r="B184" s="20"/>
      <c r="C184" s="9"/>
      <c r="D184" s="9"/>
      <c r="E184" s="8"/>
      <c r="F184" s="12"/>
      <c r="G184" s="124"/>
      <c r="H184" s="12"/>
      <c r="I184" s="9"/>
      <c r="J184" s="9"/>
      <c r="K184" s="8"/>
      <c r="L184" s="146" t="s">
        <v>256</v>
      </c>
    </row>
    <row r="185" spans="1:29" x14ac:dyDescent="0.25">
      <c r="A185" s="145"/>
      <c r="B185" s="20"/>
      <c r="C185" s="9"/>
      <c r="D185" s="9"/>
      <c r="E185" s="8"/>
      <c r="F185" s="12"/>
      <c r="G185" s="124"/>
      <c r="H185" s="12"/>
      <c r="I185" s="9"/>
      <c r="J185" s="9"/>
      <c r="K185" s="8"/>
      <c r="L185" s="146" t="s">
        <v>257</v>
      </c>
    </row>
    <row r="186" spans="1:29" x14ac:dyDescent="0.25">
      <c r="A186" s="145"/>
      <c r="B186" s="20"/>
      <c r="C186" s="9"/>
      <c r="D186" s="9"/>
      <c r="E186" s="8"/>
      <c r="F186" s="12"/>
      <c r="G186" s="124"/>
      <c r="H186" s="12"/>
      <c r="I186" s="9"/>
      <c r="J186" s="9"/>
      <c r="K186" s="8"/>
      <c r="L186" s="146" t="s">
        <v>249</v>
      </c>
    </row>
    <row r="187" spans="1:29" x14ac:dyDescent="0.25">
      <c r="A187" s="145"/>
      <c r="B187" s="20"/>
      <c r="C187" s="9"/>
      <c r="D187" s="9"/>
      <c r="E187" s="8"/>
      <c r="F187" s="12"/>
      <c r="G187" s="124"/>
      <c r="H187" s="12"/>
      <c r="I187" s="9"/>
      <c r="J187" s="9"/>
      <c r="K187" s="8"/>
      <c r="L187" s="146" t="s">
        <v>258</v>
      </c>
    </row>
    <row r="188" spans="1:29" ht="16.5" thickBot="1" x14ac:dyDescent="0.3">
      <c r="A188" s="147"/>
      <c r="B188" s="148"/>
      <c r="C188" s="149"/>
      <c r="D188" s="149"/>
      <c r="E188" s="150"/>
      <c r="F188" s="151"/>
      <c r="G188" s="152"/>
      <c r="H188" s="151"/>
      <c r="I188" s="149"/>
      <c r="J188" s="149"/>
      <c r="K188" s="150"/>
      <c r="L188" s="153" t="s">
        <v>259</v>
      </c>
    </row>
    <row r="189" spans="1:29" ht="31.5" x14ac:dyDescent="0.25">
      <c r="A189" s="138">
        <v>58</v>
      </c>
      <c r="B189" s="139" t="s">
        <v>391</v>
      </c>
      <c r="C189" s="140" t="s">
        <v>229</v>
      </c>
      <c r="D189" s="140"/>
      <c r="E189" s="8" t="s">
        <v>141</v>
      </c>
      <c r="F189" s="142"/>
      <c r="G189" s="143"/>
      <c r="H189" s="142"/>
      <c r="I189" s="140"/>
      <c r="J189" s="140"/>
      <c r="K189" s="141" t="s">
        <v>348</v>
      </c>
      <c r="L189" s="144"/>
    </row>
    <row r="190" spans="1:29" x14ac:dyDescent="0.25">
      <c r="A190" s="145"/>
      <c r="B190" s="20" t="s">
        <v>392</v>
      </c>
      <c r="C190" s="9" t="s">
        <v>5</v>
      </c>
      <c r="D190" s="9"/>
      <c r="E190" s="8"/>
      <c r="F190" s="12">
        <v>1</v>
      </c>
      <c r="G190" s="124"/>
      <c r="H190" s="12">
        <v>1000</v>
      </c>
      <c r="I190" s="9" t="s">
        <v>212</v>
      </c>
      <c r="J190" s="9"/>
      <c r="K190" s="8"/>
      <c r="L190" s="146"/>
      <c r="T190" s="5">
        <v>1</v>
      </c>
      <c r="U190" s="5">
        <v>1000</v>
      </c>
    </row>
    <row r="191" spans="1:29" x14ac:dyDescent="0.25">
      <c r="A191" s="145"/>
      <c r="B191" s="20" t="s">
        <v>393</v>
      </c>
      <c r="C191" s="9" t="s">
        <v>213</v>
      </c>
      <c r="D191" s="9"/>
      <c r="E191" s="8"/>
      <c r="F191" s="12">
        <v>1</v>
      </c>
      <c r="G191" s="124"/>
      <c r="H191" s="12"/>
      <c r="I191" s="9"/>
      <c r="J191" s="9"/>
      <c r="K191" s="8"/>
      <c r="L191" s="146"/>
    </row>
    <row r="192" spans="1:29" x14ac:dyDescent="0.25">
      <c r="A192" s="145"/>
      <c r="B192" s="20" t="s">
        <v>442</v>
      </c>
      <c r="C192" s="9" t="s">
        <v>343</v>
      </c>
      <c r="D192" s="9"/>
      <c r="E192" s="8"/>
      <c r="F192" s="12">
        <v>1</v>
      </c>
      <c r="G192" s="124"/>
      <c r="H192" s="12"/>
      <c r="I192" s="9"/>
      <c r="J192" s="9"/>
      <c r="K192" s="8"/>
      <c r="L192" s="146"/>
    </row>
    <row r="193" spans="1:29" x14ac:dyDescent="0.25">
      <c r="A193" s="145"/>
      <c r="B193" s="20"/>
      <c r="C193" s="9"/>
      <c r="D193" s="9"/>
      <c r="E193" s="8"/>
      <c r="F193" s="12"/>
      <c r="G193" s="124"/>
      <c r="H193" s="12"/>
      <c r="I193" s="9"/>
      <c r="J193" s="9"/>
      <c r="K193" s="8"/>
      <c r="L193" s="146"/>
    </row>
    <row r="194" spans="1:29" x14ac:dyDescent="0.25">
      <c r="A194" s="145"/>
      <c r="B194" s="20"/>
      <c r="C194" s="9" t="s">
        <v>230</v>
      </c>
      <c r="D194" s="9"/>
      <c r="E194" s="8"/>
      <c r="F194" s="12"/>
      <c r="G194" s="124"/>
      <c r="H194" s="12"/>
      <c r="I194" s="9"/>
      <c r="J194" s="9"/>
      <c r="K194" s="8"/>
      <c r="L194" s="146" t="s">
        <v>187</v>
      </c>
    </row>
    <row r="195" spans="1:29" x14ac:dyDescent="0.25">
      <c r="A195" s="145"/>
      <c r="B195" s="20"/>
      <c r="C195" s="9"/>
      <c r="D195" s="9"/>
      <c r="E195" s="8"/>
      <c r="F195" s="12"/>
      <c r="G195" s="124"/>
      <c r="H195" s="12"/>
      <c r="I195" s="9"/>
      <c r="J195" s="9"/>
      <c r="K195" s="8"/>
      <c r="L195" s="146"/>
    </row>
    <row r="196" spans="1:29" ht="16.5" thickBot="1" x14ac:dyDescent="0.3">
      <c r="A196" s="147"/>
      <c r="B196" s="148"/>
      <c r="C196" s="149"/>
      <c r="D196" s="149"/>
      <c r="E196" s="150"/>
      <c r="F196" s="151"/>
      <c r="G196" s="152"/>
      <c r="H196" s="151"/>
      <c r="I196" s="149"/>
      <c r="J196" s="149"/>
      <c r="K196" s="150"/>
      <c r="L196" s="153"/>
    </row>
    <row r="197" spans="1:29" ht="31.5" x14ac:dyDescent="0.25">
      <c r="A197" s="138">
        <v>59</v>
      </c>
      <c r="B197" s="139" t="s">
        <v>394</v>
      </c>
      <c r="C197" s="140" t="s">
        <v>231</v>
      </c>
      <c r="D197" s="140"/>
      <c r="E197" s="8" t="s">
        <v>141</v>
      </c>
      <c r="F197" s="142"/>
      <c r="G197" s="143"/>
      <c r="H197" s="142"/>
      <c r="I197" s="140"/>
      <c r="J197" s="140"/>
      <c r="K197" s="141" t="s">
        <v>348</v>
      </c>
      <c r="L197" s="144"/>
    </row>
    <row r="198" spans="1:29" x14ac:dyDescent="0.25">
      <c r="A198" s="145"/>
      <c r="B198" s="20" t="s">
        <v>395</v>
      </c>
      <c r="C198" s="9" t="s">
        <v>5</v>
      </c>
      <c r="D198" s="9"/>
      <c r="E198" s="8"/>
      <c r="F198" s="12">
        <v>1</v>
      </c>
      <c r="G198" s="124"/>
      <c r="H198" s="12">
        <v>1000</v>
      </c>
      <c r="I198" s="9" t="s">
        <v>212</v>
      </c>
      <c r="J198" s="9"/>
      <c r="K198" s="8"/>
      <c r="L198" s="146"/>
      <c r="T198" s="5">
        <v>1</v>
      </c>
      <c r="U198" s="5">
        <v>1000</v>
      </c>
    </row>
    <row r="199" spans="1:29" x14ac:dyDescent="0.25">
      <c r="A199" s="145"/>
      <c r="B199" s="20" t="s">
        <v>396</v>
      </c>
      <c r="C199" s="9" t="s">
        <v>213</v>
      </c>
      <c r="D199" s="9"/>
      <c r="E199" s="8"/>
      <c r="F199" s="12">
        <v>1</v>
      </c>
      <c r="G199" s="124"/>
      <c r="H199" s="12"/>
      <c r="I199" s="9"/>
      <c r="J199" s="9"/>
      <c r="K199" s="8"/>
      <c r="L199" s="146"/>
    </row>
    <row r="200" spans="1:29" x14ac:dyDescent="0.25">
      <c r="A200" s="145"/>
      <c r="B200" s="20" t="s">
        <v>397</v>
      </c>
      <c r="C200" s="9" t="s">
        <v>253</v>
      </c>
      <c r="D200" s="9" t="s">
        <v>247</v>
      </c>
      <c r="E200" s="8"/>
      <c r="F200" s="12"/>
      <c r="G200" s="124">
        <v>0.35</v>
      </c>
      <c r="H200" s="12"/>
      <c r="I200" s="9"/>
      <c r="J200" s="9"/>
      <c r="K200" s="8"/>
      <c r="L200" s="146"/>
      <c r="AC200" s="174">
        <f>G200</f>
        <v>0.35</v>
      </c>
    </row>
    <row r="201" spans="1:29" x14ac:dyDescent="0.25">
      <c r="A201" s="145"/>
      <c r="B201" s="20"/>
      <c r="C201" s="9"/>
      <c r="D201" s="9"/>
      <c r="E201" s="8"/>
      <c r="F201" s="12"/>
      <c r="G201" s="124"/>
      <c r="H201" s="12"/>
      <c r="I201" s="9"/>
      <c r="J201" s="9"/>
      <c r="K201" s="8"/>
      <c r="L201" s="146"/>
    </row>
    <row r="202" spans="1:29" x14ac:dyDescent="0.25">
      <c r="A202" s="145"/>
      <c r="B202" s="20"/>
      <c r="C202" s="9" t="s">
        <v>232</v>
      </c>
      <c r="D202" s="9"/>
      <c r="E202" s="8"/>
      <c r="F202" s="12"/>
      <c r="G202" s="124"/>
      <c r="H202" s="12"/>
      <c r="I202" s="9"/>
      <c r="J202" s="9"/>
      <c r="K202" s="8"/>
      <c r="L202" s="146"/>
    </row>
    <row r="203" spans="1:29" x14ac:dyDescent="0.25">
      <c r="A203" s="145"/>
      <c r="B203" s="20"/>
      <c r="C203" s="9"/>
      <c r="D203" s="9"/>
      <c r="E203" s="8"/>
      <c r="F203" s="12"/>
      <c r="G203" s="124"/>
      <c r="H203" s="12"/>
      <c r="I203" s="9"/>
      <c r="J203" s="9"/>
      <c r="K203" s="8"/>
      <c r="L203" s="146" t="s">
        <v>295</v>
      </c>
    </row>
    <row r="204" spans="1:29" x14ac:dyDescent="0.25">
      <c r="A204" s="145"/>
      <c r="B204" s="20"/>
      <c r="C204" s="9"/>
      <c r="D204" s="9"/>
      <c r="E204" s="8"/>
      <c r="F204" s="12"/>
      <c r="G204" s="124"/>
      <c r="H204" s="12"/>
      <c r="I204" s="9"/>
      <c r="J204" s="9"/>
      <c r="K204" s="8"/>
      <c r="L204" s="146" t="s">
        <v>288</v>
      </c>
    </row>
    <row r="205" spans="1:29" x14ac:dyDescent="0.25">
      <c r="A205" s="145"/>
      <c r="B205" s="20"/>
      <c r="C205" s="9"/>
      <c r="D205" s="9"/>
      <c r="E205" s="8"/>
      <c r="F205" s="12"/>
      <c r="G205" s="124"/>
      <c r="H205" s="12"/>
      <c r="I205" s="9"/>
      <c r="J205" s="9"/>
      <c r="K205" s="8"/>
      <c r="L205" s="146" t="s">
        <v>296</v>
      </c>
    </row>
    <row r="206" spans="1:29" ht="16.5" thickBot="1" x14ac:dyDescent="0.3">
      <c r="A206" s="147"/>
      <c r="B206" s="148"/>
      <c r="C206" s="149"/>
      <c r="D206" s="149"/>
      <c r="E206" s="150"/>
      <c r="F206" s="151"/>
      <c r="G206" s="152"/>
      <c r="H206" s="151"/>
      <c r="I206" s="149"/>
      <c r="J206" s="149"/>
      <c r="K206" s="150"/>
      <c r="L206" s="153" t="s">
        <v>249</v>
      </c>
    </row>
    <row r="207" spans="1:29" ht="31.5" x14ac:dyDescent="0.25">
      <c r="A207" s="138">
        <v>60</v>
      </c>
      <c r="B207" s="139" t="s">
        <v>398</v>
      </c>
      <c r="C207" s="140" t="s">
        <v>233</v>
      </c>
      <c r="D207" s="140"/>
      <c r="E207" s="8" t="s">
        <v>141</v>
      </c>
      <c r="F207" s="142"/>
      <c r="G207" s="143"/>
      <c r="H207" s="142"/>
      <c r="I207" s="140"/>
      <c r="J207" s="140"/>
      <c r="K207" s="141" t="s">
        <v>348</v>
      </c>
      <c r="L207" s="144"/>
    </row>
    <row r="208" spans="1:29" x14ac:dyDescent="0.25">
      <c r="A208" s="145"/>
      <c r="B208" s="20" t="s">
        <v>399</v>
      </c>
      <c r="C208" s="9" t="s">
        <v>5</v>
      </c>
      <c r="D208" s="9"/>
      <c r="E208" s="8"/>
      <c r="F208" s="12">
        <v>1</v>
      </c>
      <c r="G208" s="124"/>
      <c r="H208" s="12">
        <v>800</v>
      </c>
      <c r="I208" s="9" t="s">
        <v>243</v>
      </c>
      <c r="J208" s="9"/>
      <c r="K208" s="8"/>
      <c r="L208" s="146"/>
      <c r="T208" s="5">
        <v>1</v>
      </c>
      <c r="U208" s="5">
        <v>800</v>
      </c>
    </row>
    <row r="209" spans="1:29" x14ac:dyDescent="0.25">
      <c r="A209" s="145"/>
      <c r="B209" s="20" t="s">
        <v>400</v>
      </c>
      <c r="C209" s="9" t="s">
        <v>213</v>
      </c>
      <c r="D209" s="9"/>
      <c r="E209" s="8"/>
      <c r="F209" s="12">
        <v>1</v>
      </c>
      <c r="G209" s="124"/>
      <c r="H209" s="12"/>
      <c r="I209" s="9"/>
      <c r="J209" s="9"/>
      <c r="K209" s="8"/>
      <c r="L209" s="146"/>
    </row>
    <row r="210" spans="1:29" x14ac:dyDescent="0.25">
      <c r="A210" s="145"/>
      <c r="B210" s="20"/>
      <c r="C210" s="9"/>
      <c r="D210" s="9"/>
      <c r="E210" s="8"/>
      <c r="F210" s="12"/>
      <c r="G210" s="124"/>
      <c r="H210" s="12"/>
      <c r="I210" s="9"/>
      <c r="J210" s="9"/>
      <c r="K210" s="8"/>
      <c r="L210" s="146"/>
      <c r="AC210" s="174"/>
    </row>
    <row r="211" spans="1:29" x14ac:dyDescent="0.25">
      <c r="A211" s="145"/>
      <c r="B211" s="20"/>
      <c r="C211" s="9"/>
      <c r="D211" s="9"/>
      <c r="E211" s="8"/>
      <c r="F211" s="12"/>
      <c r="G211" s="124"/>
      <c r="H211" s="12"/>
      <c r="I211" s="9"/>
      <c r="J211" s="9"/>
      <c r="K211" s="8"/>
      <c r="L211" s="146"/>
    </row>
    <row r="212" spans="1:29" ht="16.5" thickBot="1" x14ac:dyDescent="0.3">
      <c r="A212" s="147"/>
      <c r="B212" s="148"/>
      <c r="C212" s="149" t="s">
        <v>234</v>
      </c>
      <c r="D212" s="149"/>
      <c r="E212" s="150"/>
      <c r="F212" s="151"/>
      <c r="G212" s="152"/>
      <c r="H212" s="151"/>
      <c r="I212" s="149"/>
      <c r="J212" s="149"/>
      <c r="K212" s="150"/>
      <c r="L212" s="153" t="s">
        <v>297</v>
      </c>
    </row>
    <row r="213" spans="1:29" x14ac:dyDescent="0.25">
      <c r="A213" s="132"/>
      <c r="B213" s="133"/>
      <c r="C213" s="134"/>
      <c r="D213" s="134"/>
      <c r="E213" s="175"/>
      <c r="F213" s="135"/>
      <c r="G213" s="136"/>
      <c r="H213" s="135"/>
      <c r="I213" s="134"/>
      <c r="J213" s="134"/>
      <c r="K213" s="175"/>
      <c r="L213" s="137"/>
    </row>
    <row r="214" spans="1:29" ht="16.5" thickBot="1" x14ac:dyDescent="0.3">
      <c r="A214" s="125"/>
      <c r="B214" s="126"/>
      <c r="C214" s="127"/>
      <c r="D214" s="127"/>
      <c r="E214" s="128"/>
      <c r="F214" s="129"/>
      <c r="G214" s="130"/>
      <c r="H214" s="129"/>
      <c r="I214" s="127"/>
      <c r="J214" s="127"/>
      <c r="K214" s="128"/>
      <c r="L214" s="131"/>
    </row>
    <row r="215" spans="1:29" ht="31.5" x14ac:dyDescent="0.25">
      <c r="A215" s="138">
        <v>61</v>
      </c>
      <c r="B215" s="139" t="s">
        <v>401</v>
      </c>
      <c r="C215" s="140" t="s">
        <v>235</v>
      </c>
      <c r="D215" s="140"/>
      <c r="E215" s="8" t="s">
        <v>141</v>
      </c>
      <c r="F215" s="142"/>
      <c r="G215" s="143"/>
      <c r="H215" s="142"/>
      <c r="I215" s="140"/>
      <c r="J215" s="140"/>
      <c r="K215" s="141" t="s">
        <v>348</v>
      </c>
      <c r="L215" s="144"/>
    </row>
    <row r="216" spans="1:29" x14ac:dyDescent="0.25">
      <c r="A216" s="145"/>
      <c r="B216" s="20" t="s">
        <v>402</v>
      </c>
      <c r="C216" s="9" t="s">
        <v>5</v>
      </c>
      <c r="D216" s="9"/>
      <c r="E216" s="8"/>
      <c r="F216" s="12">
        <v>2</v>
      </c>
      <c r="G216" s="124"/>
      <c r="H216" s="12">
        <v>1500</v>
      </c>
      <c r="I216" s="9" t="s">
        <v>244</v>
      </c>
      <c r="J216" s="9"/>
      <c r="K216" s="8"/>
      <c r="L216" s="146"/>
      <c r="V216" s="5">
        <v>1</v>
      </c>
      <c r="W216" s="5">
        <v>750</v>
      </c>
      <c r="X216" s="5">
        <f>W216*2</f>
        <v>1500</v>
      </c>
    </row>
    <row r="217" spans="1:29" x14ac:dyDescent="0.25">
      <c r="A217" s="145"/>
      <c r="B217" s="20" t="s">
        <v>403</v>
      </c>
      <c r="C217" s="9" t="s">
        <v>213</v>
      </c>
      <c r="D217" s="9"/>
      <c r="E217" s="8"/>
      <c r="F217" s="12">
        <v>1</v>
      </c>
      <c r="G217" s="124"/>
      <c r="H217" s="12"/>
      <c r="I217" s="9"/>
      <c r="J217" s="9"/>
      <c r="K217" s="8"/>
      <c r="L217" s="146"/>
    </row>
    <row r="218" spans="1:29" x14ac:dyDescent="0.25">
      <c r="A218" s="145"/>
      <c r="B218" s="20"/>
      <c r="C218" s="9"/>
      <c r="D218" s="9"/>
      <c r="E218" s="8"/>
      <c r="F218" s="12"/>
      <c r="G218" s="124"/>
      <c r="H218" s="12"/>
      <c r="I218" s="9"/>
      <c r="J218" s="9"/>
      <c r="K218" s="8"/>
      <c r="L218" s="146"/>
    </row>
    <row r="219" spans="1:29" x14ac:dyDescent="0.25">
      <c r="A219" s="145"/>
      <c r="B219" s="20"/>
      <c r="C219" s="9"/>
      <c r="D219" s="9"/>
      <c r="E219" s="8"/>
      <c r="F219" s="12"/>
      <c r="G219" s="124"/>
      <c r="H219" s="12"/>
      <c r="I219" s="9"/>
      <c r="J219" s="9"/>
      <c r="K219" s="8"/>
      <c r="L219" s="146"/>
    </row>
    <row r="220" spans="1:29" x14ac:dyDescent="0.25">
      <c r="A220" s="145"/>
      <c r="B220" s="20"/>
      <c r="C220" s="9" t="s">
        <v>236</v>
      </c>
      <c r="D220" s="9"/>
      <c r="E220" s="8"/>
      <c r="F220" s="12"/>
      <c r="G220" s="124"/>
      <c r="H220" s="12"/>
      <c r="I220" s="9"/>
      <c r="J220" s="9"/>
      <c r="K220" s="8"/>
      <c r="L220" s="146" t="s">
        <v>279</v>
      </c>
    </row>
    <row r="221" spans="1:29" ht="16.5" thickBot="1" x14ac:dyDescent="0.3">
      <c r="A221" s="145"/>
      <c r="B221" s="20"/>
      <c r="C221" s="9"/>
      <c r="D221" s="9"/>
      <c r="E221" s="8"/>
      <c r="F221" s="12"/>
      <c r="G221" s="124"/>
      <c r="H221" s="12"/>
      <c r="I221" s="9"/>
      <c r="J221" s="9"/>
      <c r="K221" s="8"/>
      <c r="L221" s="146" t="s">
        <v>262</v>
      </c>
    </row>
    <row r="222" spans="1:29" ht="31.5" x14ac:dyDescent="0.25">
      <c r="A222" s="138">
        <v>62</v>
      </c>
      <c r="B222" s="139" t="s">
        <v>404</v>
      </c>
      <c r="C222" s="140" t="s">
        <v>237</v>
      </c>
      <c r="D222" s="140"/>
      <c r="E222" s="8" t="s">
        <v>141</v>
      </c>
      <c r="F222" s="142"/>
      <c r="G222" s="143"/>
      <c r="H222" s="142"/>
      <c r="I222" s="140"/>
      <c r="J222" s="140"/>
      <c r="K222" s="141" t="s">
        <v>348</v>
      </c>
      <c r="L222" s="144"/>
      <c r="V222" s="5">
        <v>1</v>
      </c>
      <c r="W222" s="5">
        <v>630</v>
      </c>
      <c r="X222" s="5">
        <f>W222+W223</f>
        <v>1030</v>
      </c>
    </row>
    <row r="223" spans="1:29" x14ac:dyDescent="0.25">
      <c r="A223" s="145"/>
      <c r="B223" s="20" t="s">
        <v>405</v>
      </c>
      <c r="C223" s="9" t="s">
        <v>5</v>
      </c>
      <c r="D223" s="9"/>
      <c r="E223" s="8"/>
      <c r="F223" s="12">
        <v>1</v>
      </c>
      <c r="G223" s="124"/>
      <c r="H223" s="12">
        <v>630</v>
      </c>
      <c r="I223" s="9" t="s">
        <v>245</v>
      </c>
      <c r="J223" s="9"/>
      <c r="K223" s="8"/>
      <c r="L223" s="146"/>
      <c r="W223" s="5">
        <v>400</v>
      </c>
    </row>
    <row r="224" spans="1:29" x14ac:dyDescent="0.25">
      <c r="A224" s="145"/>
      <c r="B224" s="20" t="s">
        <v>406</v>
      </c>
      <c r="C224" s="9" t="s">
        <v>5</v>
      </c>
      <c r="D224" s="9"/>
      <c r="E224" s="8"/>
      <c r="F224" s="12">
        <v>1</v>
      </c>
      <c r="G224" s="124"/>
      <c r="H224" s="12">
        <v>400</v>
      </c>
      <c r="I224" s="9" t="s">
        <v>245</v>
      </c>
      <c r="J224" s="9"/>
      <c r="K224" s="8"/>
      <c r="L224" s="146"/>
    </row>
    <row r="225" spans="1:29" x14ac:dyDescent="0.25">
      <c r="A225" s="145"/>
      <c r="B225" s="20" t="s">
        <v>407</v>
      </c>
      <c r="C225" s="9" t="s">
        <v>213</v>
      </c>
      <c r="D225" s="9"/>
      <c r="E225" s="8"/>
      <c r="F225" s="12">
        <v>1</v>
      </c>
      <c r="G225" s="124"/>
      <c r="H225" s="12"/>
      <c r="I225" s="9"/>
      <c r="J225" s="9"/>
      <c r="K225" s="8"/>
      <c r="L225" s="146"/>
    </row>
    <row r="226" spans="1:29" x14ac:dyDescent="0.25">
      <c r="A226" s="145"/>
      <c r="B226" s="20" t="s">
        <v>408</v>
      </c>
      <c r="C226" s="9" t="s">
        <v>27</v>
      </c>
      <c r="D226" s="9" t="s">
        <v>247</v>
      </c>
      <c r="E226" s="8"/>
      <c r="F226" s="12"/>
      <c r="G226" s="124">
        <v>0.47</v>
      </c>
      <c r="H226" s="12"/>
      <c r="I226" s="9"/>
      <c r="J226" s="9"/>
      <c r="K226" s="8"/>
      <c r="L226" s="146"/>
      <c r="AC226" s="174">
        <f>G226</f>
        <v>0.47</v>
      </c>
    </row>
    <row r="227" spans="1:29" x14ac:dyDescent="0.25">
      <c r="A227" s="145"/>
      <c r="B227" s="20"/>
      <c r="C227" s="9"/>
      <c r="D227" s="9"/>
      <c r="E227" s="8"/>
      <c r="F227" s="12"/>
      <c r="G227" s="124"/>
      <c r="H227" s="12"/>
      <c r="I227" s="9"/>
      <c r="J227" s="9"/>
      <c r="K227" s="8"/>
      <c r="L227" s="146"/>
    </row>
    <row r="228" spans="1:29" x14ac:dyDescent="0.25">
      <c r="A228" s="145"/>
      <c r="B228" s="20"/>
      <c r="C228" s="9" t="s">
        <v>238</v>
      </c>
      <c r="D228" s="9"/>
      <c r="E228" s="8"/>
      <c r="F228" s="12"/>
      <c r="G228" s="124"/>
      <c r="H228" s="12"/>
      <c r="I228" s="9"/>
      <c r="J228" s="9"/>
      <c r="K228" s="8"/>
      <c r="L228" s="146" t="s">
        <v>260</v>
      </c>
    </row>
    <row r="229" spans="1:29" x14ac:dyDescent="0.25">
      <c r="A229" s="145"/>
      <c r="B229" s="20"/>
      <c r="C229" s="9"/>
      <c r="D229" s="9"/>
      <c r="E229" s="8"/>
      <c r="F229" s="12"/>
      <c r="G229" s="124"/>
      <c r="H229" s="12"/>
      <c r="I229" s="9"/>
      <c r="J229" s="9"/>
      <c r="K229" s="8"/>
      <c r="L229" s="146" t="s">
        <v>261</v>
      </c>
    </row>
    <row r="230" spans="1:29" x14ac:dyDescent="0.25">
      <c r="A230" s="145"/>
      <c r="B230" s="20"/>
      <c r="C230" s="9"/>
      <c r="D230" s="9"/>
      <c r="E230" s="8"/>
      <c r="F230" s="12"/>
      <c r="G230" s="124"/>
      <c r="H230" s="12"/>
      <c r="I230" s="9"/>
      <c r="J230" s="9"/>
      <c r="K230" s="8"/>
      <c r="L230" s="146" t="s">
        <v>262</v>
      </c>
    </row>
    <row r="231" spans="1:29" x14ac:dyDescent="0.25">
      <c r="A231" s="145"/>
      <c r="B231" s="20"/>
      <c r="C231" s="9"/>
      <c r="D231" s="9"/>
      <c r="E231" s="8"/>
      <c r="F231" s="12"/>
      <c r="G231" s="124"/>
      <c r="H231" s="12"/>
      <c r="I231" s="9"/>
      <c r="J231" s="9"/>
      <c r="K231" s="8"/>
      <c r="L231" s="146" t="s">
        <v>263</v>
      </c>
    </row>
    <row r="232" spans="1:29" x14ac:dyDescent="0.25">
      <c r="A232" s="145"/>
      <c r="B232" s="20"/>
      <c r="C232" s="9"/>
      <c r="D232" s="9"/>
      <c r="E232" s="8"/>
      <c r="F232" s="12"/>
      <c r="G232" s="124"/>
      <c r="H232" s="12"/>
      <c r="I232" s="9"/>
      <c r="J232" s="9"/>
      <c r="K232" s="8"/>
      <c r="L232" s="146" t="s">
        <v>264</v>
      </c>
    </row>
    <row r="233" spans="1:29" ht="16.5" thickBot="1" x14ac:dyDescent="0.3">
      <c r="A233" s="147"/>
      <c r="B233" s="148"/>
      <c r="C233" s="149"/>
      <c r="D233" s="149"/>
      <c r="E233" s="150"/>
      <c r="F233" s="151"/>
      <c r="G233" s="152"/>
      <c r="H233" s="151"/>
      <c r="I233" s="149"/>
      <c r="J233" s="149"/>
      <c r="K233" s="150"/>
      <c r="L233" s="153" t="s">
        <v>265</v>
      </c>
    </row>
    <row r="234" spans="1:29" ht="31.5" x14ac:dyDescent="0.25">
      <c r="A234" s="138">
        <v>63</v>
      </c>
      <c r="B234" s="139" t="s">
        <v>409</v>
      </c>
      <c r="C234" s="140" t="s">
        <v>239</v>
      </c>
      <c r="D234" s="140"/>
      <c r="E234" s="8" t="s">
        <v>141</v>
      </c>
      <c r="F234" s="142"/>
      <c r="G234" s="143"/>
      <c r="H234" s="142"/>
      <c r="I234" s="140"/>
      <c r="J234" s="140"/>
      <c r="K234" s="141" t="s">
        <v>348</v>
      </c>
      <c r="L234" s="144"/>
    </row>
    <row r="235" spans="1:29" x14ac:dyDescent="0.25">
      <c r="A235" s="145"/>
      <c r="B235" s="20" t="s">
        <v>410</v>
      </c>
      <c r="C235" s="9" t="s">
        <v>5</v>
      </c>
      <c r="D235" s="9"/>
      <c r="E235" s="8"/>
      <c r="F235" s="12">
        <v>2</v>
      </c>
      <c r="G235" s="124"/>
      <c r="H235" s="183">
        <v>800</v>
      </c>
      <c r="I235" s="9" t="s">
        <v>436</v>
      </c>
      <c r="J235" s="9"/>
      <c r="K235" s="8"/>
      <c r="L235" s="146"/>
      <c r="V235" s="5">
        <v>1</v>
      </c>
      <c r="W235" s="5">
        <v>400</v>
      </c>
      <c r="X235" s="5">
        <f>W235*2</f>
        <v>800</v>
      </c>
    </row>
    <row r="236" spans="1:29" x14ac:dyDescent="0.25">
      <c r="A236" s="145"/>
      <c r="B236" s="20" t="s">
        <v>411</v>
      </c>
      <c r="C236" s="9" t="s">
        <v>213</v>
      </c>
      <c r="D236" s="9"/>
      <c r="E236" s="8"/>
      <c r="F236" s="12">
        <v>1</v>
      </c>
      <c r="G236" s="124"/>
      <c r="H236" s="12"/>
      <c r="I236" s="9"/>
      <c r="J236" s="9"/>
      <c r="K236" s="8"/>
      <c r="L236" s="146"/>
    </row>
    <row r="237" spans="1:29" x14ac:dyDescent="0.25">
      <c r="A237" s="145"/>
      <c r="B237" s="20" t="s">
        <v>412</v>
      </c>
      <c r="C237" s="9" t="s">
        <v>253</v>
      </c>
      <c r="D237" s="9" t="s">
        <v>247</v>
      </c>
      <c r="E237" s="8"/>
      <c r="F237" s="12"/>
      <c r="G237" s="124">
        <v>1.35</v>
      </c>
      <c r="H237" s="12"/>
      <c r="I237" s="9"/>
      <c r="J237" s="9"/>
      <c r="K237" s="8"/>
      <c r="L237" s="146"/>
      <c r="AC237" s="174">
        <f>G237</f>
        <v>1.35</v>
      </c>
    </row>
    <row r="238" spans="1:29" x14ac:dyDescent="0.25">
      <c r="A238" s="145"/>
      <c r="B238" s="20" t="s">
        <v>438</v>
      </c>
      <c r="C238" s="9" t="s">
        <v>343</v>
      </c>
      <c r="D238" s="9"/>
      <c r="E238" s="8"/>
      <c r="F238" s="12">
        <v>5</v>
      </c>
      <c r="G238" s="124"/>
      <c r="H238" s="12"/>
      <c r="I238" s="9"/>
      <c r="J238" s="9"/>
      <c r="K238" s="8"/>
      <c r="L238" s="146"/>
    </row>
    <row r="239" spans="1:29" x14ac:dyDescent="0.25">
      <c r="A239" s="145"/>
      <c r="B239" s="20"/>
      <c r="C239" s="9" t="s">
        <v>240</v>
      </c>
      <c r="D239" s="9"/>
      <c r="E239" s="8"/>
      <c r="F239" s="12"/>
      <c r="G239" s="124"/>
      <c r="H239" s="12"/>
      <c r="I239" s="9"/>
      <c r="J239" s="9"/>
      <c r="K239" s="8"/>
      <c r="L239" s="146" t="s">
        <v>290</v>
      </c>
    </row>
    <row r="240" spans="1:29" x14ac:dyDescent="0.25">
      <c r="A240" s="145"/>
      <c r="B240" s="20"/>
      <c r="C240" s="9"/>
      <c r="D240" s="9"/>
      <c r="E240" s="8"/>
      <c r="F240" s="12"/>
      <c r="G240" s="124"/>
      <c r="H240" s="12"/>
      <c r="I240" s="9"/>
      <c r="J240" s="9"/>
      <c r="K240" s="8"/>
      <c r="L240" s="146" t="s">
        <v>291</v>
      </c>
    </row>
    <row r="241" spans="1:29" x14ac:dyDescent="0.25">
      <c r="A241" s="145"/>
      <c r="B241" s="20"/>
      <c r="C241" s="9"/>
      <c r="D241" s="9"/>
      <c r="E241" s="8"/>
      <c r="F241" s="12"/>
      <c r="G241" s="124"/>
      <c r="H241" s="12"/>
      <c r="I241" s="9"/>
      <c r="J241" s="9"/>
      <c r="K241" s="8"/>
      <c r="L241" s="146" t="s">
        <v>292</v>
      </c>
    </row>
    <row r="242" spans="1:29" x14ac:dyDescent="0.25">
      <c r="A242" s="145"/>
      <c r="B242" s="20"/>
      <c r="C242" s="9"/>
      <c r="D242" s="9"/>
      <c r="E242" s="8"/>
      <c r="F242" s="12"/>
      <c r="G242" s="124"/>
      <c r="H242" s="12"/>
      <c r="I242" s="9"/>
      <c r="J242" s="9"/>
      <c r="K242" s="8"/>
      <c r="L242" s="146" t="s">
        <v>293</v>
      </c>
    </row>
    <row r="243" spans="1:29" x14ac:dyDescent="0.25">
      <c r="A243" s="145"/>
      <c r="B243" s="20"/>
      <c r="C243" s="9"/>
      <c r="D243" s="9"/>
      <c r="E243" s="8"/>
      <c r="F243" s="12"/>
      <c r="G243" s="124"/>
      <c r="H243" s="12"/>
      <c r="I243" s="9"/>
      <c r="J243" s="9"/>
      <c r="K243" s="8"/>
      <c r="L243" s="146" t="s">
        <v>257</v>
      </c>
    </row>
    <row r="244" spans="1:29" x14ac:dyDescent="0.25">
      <c r="A244" s="145"/>
      <c r="B244" s="20"/>
      <c r="C244" s="9"/>
      <c r="D244" s="9"/>
      <c r="E244" s="8"/>
      <c r="F244" s="12"/>
      <c r="G244" s="124"/>
      <c r="H244" s="12"/>
      <c r="I244" s="9"/>
      <c r="J244" s="9"/>
      <c r="K244" s="8"/>
      <c r="L244" s="146" t="s">
        <v>249</v>
      </c>
    </row>
    <row r="245" spans="1:29" ht="16.5" thickBot="1" x14ac:dyDescent="0.3">
      <c r="A245" s="147"/>
      <c r="B245" s="148"/>
      <c r="C245" s="149"/>
      <c r="D245" s="149"/>
      <c r="E245" s="150"/>
      <c r="F245" s="151"/>
      <c r="G245" s="152"/>
      <c r="H245" s="151"/>
      <c r="I245" s="149"/>
      <c r="J245" s="149"/>
      <c r="K245" s="150"/>
      <c r="L245" s="153" t="s">
        <v>294</v>
      </c>
    </row>
    <row r="246" spans="1:29" ht="37.5" customHeight="1" x14ac:dyDescent="0.25">
      <c r="A246" s="138">
        <v>64</v>
      </c>
      <c r="B246" s="139" t="s">
        <v>413</v>
      </c>
      <c r="C246" s="140" t="s">
        <v>241</v>
      </c>
      <c r="D246" s="140"/>
      <c r="E246" s="8" t="s">
        <v>141</v>
      </c>
      <c r="F246" s="142"/>
      <c r="G246" s="143"/>
      <c r="H246" s="142"/>
      <c r="I246" s="140"/>
      <c r="J246" s="140"/>
      <c r="K246" s="141" t="s">
        <v>348</v>
      </c>
      <c r="L246" s="144"/>
    </row>
    <row r="247" spans="1:29" x14ac:dyDescent="0.25">
      <c r="A247" s="145"/>
      <c r="B247" s="20" t="s">
        <v>414</v>
      </c>
      <c r="C247" s="9" t="s">
        <v>5</v>
      </c>
      <c r="D247" s="9"/>
      <c r="E247" s="8"/>
      <c r="F247" s="12">
        <v>2</v>
      </c>
      <c r="G247" s="124"/>
      <c r="H247" s="12">
        <v>2000</v>
      </c>
      <c r="I247" s="9" t="s">
        <v>212</v>
      </c>
      <c r="J247" s="9"/>
      <c r="K247" s="8"/>
      <c r="L247" s="146"/>
      <c r="V247" s="5">
        <v>1</v>
      </c>
      <c r="W247" s="5">
        <v>1000</v>
      </c>
      <c r="X247" s="5">
        <f>W247*2</f>
        <v>2000</v>
      </c>
    </row>
    <row r="248" spans="1:29" x14ac:dyDescent="0.25">
      <c r="A248" s="145"/>
      <c r="B248" s="20" t="s">
        <v>415</v>
      </c>
      <c r="C248" s="9" t="s">
        <v>213</v>
      </c>
      <c r="D248" s="9"/>
      <c r="E248" s="8"/>
      <c r="F248" s="12">
        <v>1</v>
      </c>
      <c r="G248" s="124"/>
      <c r="H248" s="12"/>
      <c r="I248" s="9"/>
      <c r="J248" s="9"/>
      <c r="K248" s="8"/>
      <c r="L248" s="146"/>
    </row>
    <row r="249" spans="1:29" x14ac:dyDescent="0.25">
      <c r="A249" s="145"/>
      <c r="B249" s="20" t="s">
        <v>416</v>
      </c>
      <c r="C249" s="9" t="s">
        <v>27</v>
      </c>
      <c r="D249" s="9" t="s">
        <v>247</v>
      </c>
      <c r="E249" s="8"/>
      <c r="F249" s="12"/>
      <c r="G249" s="124">
        <v>0.32</v>
      </c>
      <c r="H249" s="12"/>
      <c r="I249" s="9"/>
      <c r="J249" s="9"/>
      <c r="K249" s="8"/>
      <c r="L249" s="146"/>
      <c r="AC249" s="174">
        <f>G249</f>
        <v>0.32</v>
      </c>
    </row>
    <row r="250" spans="1:29" x14ac:dyDescent="0.25">
      <c r="A250" s="145"/>
      <c r="B250" s="20" t="s">
        <v>440</v>
      </c>
      <c r="C250" s="9" t="s">
        <v>343</v>
      </c>
      <c r="D250" s="9"/>
      <c r="E250" s="8"/>
      <c r="F250" s="12">
        <v>2</v>
      </c>
      <c r="G250" s="124"/>
      <c r="H250" s="12"/>
      <c r="I250" s="9"/>
      <c r="J250" s="9"/>
      <c r="K250" s="8"/>
      <c r="L250" s="146"/>
    </row>
    <row r="251" spans="1:29" x14ac:dyDescent="0.25">
      <c r="A251" s="145"/>
      <c r="B251" s="20"/>
      <c r="C251" s="9" t="s">
        <v>242</v>
      </c>
      <c r="D251" s="9"/>
      <c r="E251" s="8"/>
      <c r="F251" s="12"/>
      <c r="G251" s="124"/>
      <c r="H251" s="12"/>
      <c r="I251" s="9"/>
      <c r="J251" s="9"/>
      <c r="K251" s="8"/>
      <c r="L251" s="146" t="s">
        <v>249</v>
      </c>
    </row>
    <row r="252" spans="1:29" x14ac:dyDescent="0.25">
      <c r="A252" s="145"/>
      <c r="B252" s="20"/>
      <c r="C252" s="9"/>
      <c r="D252" s="9"/>
      <c r="E252" s="8"/>
      <c r="F252" s="12"/>
      <c r="G252" s="124"/>
      <c r="H252" s="12"/>
      <c r="I252" s="9"/>
      <c r="J252" s="9"/>
      <c r="K252" s="8"/>
      <c r="L252" s="146" t="s">
        <v>266</v>
      </c>
    </row>
    <row r="253" spans="1:29" x14ac:dyDescent="0.25">
      <c r="A253" s="145"/>
      <c r="B253" s="20"/>
      <c r="C253" s="9"/>
      <c r="D253" s="9"/>
      <c r="E253" s="8"/>
      <c r="F253" s="12"/>
      <c r="G253" s="124"/>
      <c r="H253" s="12"/>
      <c r="I253" s="9"/>
      <c r="J253" s="9"/>
      <c r="K253" s="8"/>
      <c r="L253" s="146" t="s">
        <v>267</v>
      </c>
    </row>
    <row r="254" spans="1:29" ht="16.5" thickBot="1" x14ac:dyDescent="0.3">
      <c r="A254" s="147"/>
      <c r="B254" s="148"/>
      <c r="C254" s="149"/>
      <c r="D254" s="149"/>
      <c r="E254" s="150"/>
      <c r="F254" s="151"/>
      <c r="G254" s="152"/>
      <c r="H254" s="151"/>
      <c r="I254" s="149"/>
      <c r="J254" s="149"/>
      <c r="K254" s="150"/>
      <c r="L254" s="153" t="s">
        <v>268</v>
      </c>
    </row>
    <row r="255" spans="1:29" ht="31.5" x14ac:dyDescent="0.25">
      <c r="A255" s="138">
        <v>65</v>
      </c>
      <c r="B255" s="139" t="s">
        <v>417</v>
      </c>
      <c r="C255" s="140" t="s">
        <v>339</v>
      </c>
      <c r="D255" s="140"/>
      <c r="E255" s="141" t="s">
        <v>141</v>
      </c>
      <c r="F255" s="142"/>
      <c r="G255" s="143"/>
      <c r="H255" s="142"/>
      <c r="I255" s="140"/>
      <c r="J255" s="140"/>
      <c r="K255" s="141" t="s">
        <v>337</v>
      </c>
      <c r="L255" s="144"/>
    </row>
    <row r="256" spans="1:29" x14ac:dyDescent="0.25">
      <c r="A256" s="145"/>
      <c r="B256" s="20" t="s">
        <v>418</v>
      </c>
      <c r="C256" s="9" t="s">
        <v>341</v>
      </c>
      <c r="D256" s="9"/>
      <c r="E256" s="8"/>
      <c r="F256" s="12">
        <v>7</v>
      </c>
      <c r="G256" s="124"/>
      <c r="H256" s="12"/>
      <c r="I256" s="9"/>
      <c r="J256" s="9"/>
      <c r="K256" s="8"/>
      <c r="L256" s="146"/>
      <c r="Y256" s="5">
        <v>7</v>
      </c>
    </row>
    <row r="257" spans="1:29" x14ac:dyDescent="0.25">
      <c r="A257" s="145"/>
      <c r="B257" s="20" t="s">
        <v>419</v>
      </c>
      <c r="C257" s="9" t="s">
        <v>345</v>
      </c>
      <c r="D257" s="9"/>
      <c r="E257" s="8"/>
      <c r="F257" s="12">
        <v>1</v>
      </c>
      <c r="G257" s="124"/>
      <c r="H257" s="12"/>
      <c r="I257" s="9" t="s">
        <v>346</v>
      </c>
      <c r="J257" s="9"/>
      <c r="K257" s="8"/>
      <c r="L257" s="146"/>
    </row>
    <row r="258" spans="1:29" ht="16.5" thickBot="1" x14ac:dyDescent="0.3">
      <c r="A258" s="147"/>
      <c r="B258" s="148" t="s">
        <v>420</v>
      </c>
      <c r="C258" s="149" t="s">
        <v>338</v>
      </c>
      <c r="D258" s="149"/>
      <c r="E258" s="150"/>
      <c r="F258" s="151">
        <v>2</v>
      </c>
      <c r="G258" s="152"/>
      <c r="H258" s="151"/>
      <c r="I258" s="149"/>
      <c r="J258" s="149"/>
      <c r="K258" s="150"/>
      <c r="L258" s="153"/>
    </row>
    <row r="259" spans="1:29" ht="48" customHeight="1" x14ac:dyDescent="0.25">
      <c r="A259" s="138">
        <v>66</v>
      </c>
      <c r="B259" s="139" t="s">
        <v>421</v>
      </c>
      <c r="C259" s="140" t="s">
        <v>334</v>
      </c>
      <c r="D259" s="140"/>
      <c r="E259" s="8" t="s">
        <v>141</v>
      </c>
      <c r="F259" s="142"/>
      <c r="G259" s="143"/>
      <c r="H259" s="142"/>
      <c r="I259" s="140"/>
      <c r="J259" s="140"/>
      <c r="K259" s="141" t="s">
        <v>348</v>
      </c>
      <c r="L259" s="144"/>
    </row>
    <row r="260" spans="1:29" x14ac:dyDescent="0.25">
      <c r="A260" s="145"/>
      <c r="B260" s="20" t="s">
        <v>422</v>
      </c>
      <c r="C260" s="9" t="s">
        <v>5</v>
      </c>
      <c r="D260" s="9"/>
      <c r="E260" s="8"/>
      <c r="F260" s="12">
        <v>1</v>
      </c>
      <c r="G260" s="124"/>
      <c r="H260" s="12">
        <v>320</v>
      </c>
      <c r="I260" s="9" t="s">
        <v>246</v>
      </c>
      <c r="J260" s="9"/>
      <c r="K260" s="8"/>
      <c r="L260" s="146"/>
      <c r="T260" s="5">
        <v>1</v>
      </c>
      <c r="U260" s="5">
        <v>320</v>
      </c>
    </row>
    <row r="261" spans="1:29" x14ac:dyDescent="0.25">
      <c r="A261" s="145"/>
      <c r="B261" s="20" t="s">
        <v>423</v>
      </c>
      <c r="C261" s="9" t="s">
        <v>213</v>
      </c>
      <c r="D261" s="9"/>
      <c r="E261" s="8"/>
      <c r="F261" s="12">
        <v>1</v>
      </c>
      <c r="G261" s="124"/>
      <c r="H261" s="12"/>
      <c r="I261" s="9"/>
      <c r="J261" s="9"/>
      <c r="K261" s="8"/>
      <c r="L261" s="146"/>
    </row>
    <row r="262" spans="1:29" x14ac:dyDescent="0.25">
      <c r="A262" s="145"/>
      <c r="B262" s="20" t="s">
        <v>424</v>
      </c>
      <c r="C262" s="9" t="s">
        <v>27</v>
      </c>
      <c r="D262" s="9" t="s">
        <v>247</v>
      </c>
      <c r="E262" s="8"/>
      <c r="F262" s="12"/>
      <c r="G262" s="124">
        <f>1.55-0.2</f>
        <v>1.35</v>
      </c>
      <c r="H262" s="12"/>
      <c r="I262" s="9"/>
      <c r="J262" s="9"/>
      <c r="K262" s="8"/>
      <c r="L262" s="146"/>
      <c r="AC262" s="174">
        <f>G262</f>
        <v>1.35</v>
      </c>
    </row>
    <row r="263" spans="1:29" x14ac:dyDescent="0.25">
      <c r="A263" s="145"/>
      <c r="B263" s="20"/>
      <c r="C263" s="9"/>
      <c r="D263" s="9"/>
      <c r="E263" s="8"/>
      <c r="F263" s="12"/>
      <c r="G263" s="124"/>
      <c r="H263" s="12"/>
      <c r="I263" s="9"/>
      <c r="J263" s="9"/>
      <c r="K263" s="8"/>
      <c r="L263" s="146"/>
    </row>
    <row r="264" spans="1:29" x14ac:dyDescent="0.25">
      <c r="A264" s="145"/>
      <c r="B264" s="20"/>
      <c r="C264" s="9" t="s">
        <v>335</v>
      </c>
      <c r="D264" s="9"/>
      <c r="E264" s="8"/>
      <c r="F264" s="12"/>
      <c r="G264" s="124"/>
      <c r="H264" s="12"/>
      <c r="I264" s="9"/>
      <c r="J264" s="9"/>
      <c r="K264" s="8"/>
      <c r="L264" s="146" t="s">
        <v>248</v>
      </c>
    </row>
    <row r="265" spans="1:29" x14ac:dyDescent="0.25">
      <c r="A265" s="145"/>
      <c r="B265" s="20"/>
      <c r="C265" s="9"/>
      <c r="D265" s="9"/>
      <c r="E265" s="8"/>
      <c r="F265" s="12"/>
      <c r="G265" s="124"/>
      <c r="H265" s="12"/>
      <c r="I265" s="9"/>
      <c r="J265" s="9"/>
      <c r="K265" s="8"/>
      <c r="L265" s="146" t="s">
        <v>249</v>
      </c>
    </row>
    <row r="266" spans="1:29" x14ac:dyDescent="0.25">
      <c r="A266" s="145"/>
      <c r="B266" s="20"/>
      <c r="C266" s="9"/>
      <c r="D266" s="9"/>
      <c r="E266" s="8"/>
      <c r="F266" s="12"/>
      <c r="G266" s="124"/>
      <c r="H266" s="12"/>
      <c r="I266" s="9"/>
      <c r="J266" s="9"/>
      <c r="K266" s="8"/>
      <c r="L266" s="146" t="s">
        <v>250</v>
      </c>
    </row>
    <row r="267" spans="1:29" x14ac:dyDescent="0.25">
      <c r="A267" s="145"/>
      <c r="B267" s="20"/>
      <c r="C267" s="9"/>
      <c r="D267" s="9"/>
      <c r="E267" s="8"/>
      <c r="F267" s="12"/>
      <c r="G267" s="124"/>
      <c r="H267" s="12"/>
      <c r="I267" s="9"/>
      <c r="J267" s="9"/>
      <c r="K267" s="8"/>
      <c r="L267" s="146" t="s">
        <v>251</v>
      </c>
    </row>
    <row r="268" spans="1:29" ht="16.5" thickBot="1" x14ac:dyDescent="0.3">
      <c r="A268" s="147"/>
      <c r="B268" s="148"/>
      <c r="C268" s="149"/>
      <c r="D268" s="149"/>
      <c r="E268" s="150"/>
      <c r="F268" s="151"/>
      <c r="G268" s="152"/>
      <c r="H268" s="151"/>
      <c r="I268" s="149"/>
      <c r="J268" s="149"/>
      <c r="K268" s="150"/>
      <c r="L268" s="153" t="s">
        <v>252</v>
      </c>
    </row>
    <row r="269" spans="1:29" ht="9.75" customHeight="1" x14ac:dyDescent="0.25">
      <c r="F269" s="104"/>
      <c r="G269" s="104"/>
      <c r="H269" s="104"/>
      <c r="K269" s="105"/>
    </row>
    <row r="270" spans="1:29" s="51" customFormat="1" ht="38.25" thickBot="1" x14ac:dyDescent="0.35">
      <c r="A270" s="46"/>
      <c r="B270" s="47"/>
      <c r="C270" s="53" t="s">
        <v>100</v>
      </c>
      <c r="D270" s="53"/>
      <c r="E270" s="49"/>
      <c r="F270" s="49"/>
      <c r="G270" s="50"/>
      <c r="H270" s="166"/>
      <c r="I270" s="48"/>
      <c r="J270" s="48"/>
      <c r="K270" s="49"/>
      <c r="L270" s="46"/>
      <c r="M270" s="46"/>
      <c r="N270" s="46"/>
      <c r="O270" s="46"/>
      <c r="P270" s="46"/>
    </row>
    <row r="271" spans="1:29" s="62" customFormat="1" ht="18.75" x14ac:dyDescent="0.3">
      <c r="A271" s="54"/>
      <c r="B271" s="55"/>
      <c r="C271" s="56" t="s">
        <v>108</v>
      </c>
      <c r="D271" s="56"/>
      <c r="E271" s="57"/>
      <c r="F271" s="57"/>
      <c r="G271" s="58"/>
      <c r="H271" s="167"/>
      <c r="I271" s="56"/>
      <c r="J271" s="56"/>
      <c r="K271" s="57"/>
      <c r="L271" s="60"/>
      <c r="M271" s="61"/>
      <c r="N271" s="61"/>
      <c r="O271" s="61"/>
      <c r="P271" s="61"/>
    </row>
    <row r="272" spans="1:29" s="62" customFormat="1" ht="18.75" x14ac:dyDescent="0.3">
      <c r="A272" s="184"/>
      <c r="B272" s="185"/>
      <c r="C272" s="65" t="s">
        <v>109</v>
      </c>
      <c r="D272" s="186"/>
      <c r="E272" s="187"/>
      <c r="F272" s="187"/>
      <c r="G272" s="103"/>
      <c r="H272" s="168"/>
      <c r="I272" s="186"/>
      <c r="J272" s="186"/>
      <c r="K272" s="187"/>
      <c r="L272" s="188"/>
      <c r="M272" s="61"/>
      <c r="N272" s="61"/>
      <c r="O272" s="61"/>
      <c r="P272" s="61"/>
    </row>
    <row r="273" spans="1:16" s="62" customFormat="1" ht="18.75" x14ac:dyDescent="0.3">
      <c r="A273" s="184"/>
      <c r="B273" s="185"/>
      <c r="C273" s="65" t="s">
        <v>110</v>
      </c>
      <c r="D273" s="186"/>
      <c r="E273" s="187"/>
      <c r="F273" s="187"/>
      <c r="G273" s="103">
        <f>G7+G8</f>
        <v>3.5</v>
      </c>
      <c r="H273" s="168"/>
      <c r="I273" s="186"/>
      <c r="J273" s="186"/>
      <c r="K273" s="187"/>
      <c r="L273" s="188"/>
      <c r="M273" s="61"/>
      <c r="N273" s="61"/>
      <c r="O273" s="61"/>
      <c r="P273" s="61"/>
    </row>
    <row r="274" spans="1:16" s="62" customFormat="1" ht="18.75" x14ac:dyDescent="0.3">
      <c r="A274" s="184"/>
      <c r="B274" s="185"/>
      <c r="C274" s="65" t="s">
        <v>111</v>
      </c>
      <c r="D274" s="186"/>
      <c r="E274" s="187"/>
      <c r="F274" s="187"/>
      <c r="G274" s="103"/>
      <c r="H274" s="168"/>
      <c r="I274" s="186"/>
      <c r="J274" s="186"/>
      <c r="K274" s="187"/>
      <c r="L274" s="188"/>
      <c r="M274" s="61"/>
      <c r="N274" s="61"/>
      <c r="O274" s="61"/>
      <c r="P274" s="61"/>
    </row>
    <row r="275" spans="1:16" s="62" customFormat="1" ht="18.75" x14ac:dyDescent="0.3">
      <c r="A275" s="184"/>
      <c r="B275" s="185"/>
      <c r="C275" s="65" t="s">
        <v>112</v>
      </c>
      <c r="D275" s="186"/>
      <c r="E275" s="187"/>
      <c r="F275" s="187"/>
      <c r="G275" s="103">
        <f>G18+G19+G20+G21+G22+G23+G24+G25+G26+G27+G28+G29+G30+G31+G42+G43+G44+G45+G46+G47+G48+G49+G50+G67+G68+G69+G70+G71+G72+G73+G74+G75+G76+G86+G87+G89+G90+G91+G92+G93+G94+G95</f>
        <v>20.170000000000002</v>
      </c>
      <c r="H275" s="168"/>
      <c r="I275" s="186"/>
      <c r="J275" s="186"/>
      <c r="K275" s="187"/>
      <c r="L275" s="188"/>
      <c r="M275" s="61"/>
      <c r="N275" s="61"/>
      <c r="O275" s="61"/>
      <c r="P275" s="61"/>
    </row>
    <row r="276" spans="1:16" s="62" customFormat="1" ht="18.75" x14ac:dyDescent="0.3">
      <c r="A276" s="184"/>
      <c r="B276" s="185"/>
      <c r="C276" s="65" t="s">
        <v>113</v>
      </c>
      <c r="D276" s="186"/>
      <c r="E276" s="187"/>
      <c r="F276" s="187"/>
      <c r="G276" s="103"/>
      <c r="H276" s="168"/>
      <c r="I276" s="186"/>
      <c r="J276" s="186"/>
      <c r="K276" s="187"/>
      <c r="L276" s="188"/>
      <c r="M276" s="61"/>
      <c r="N276" s="61"/>
      <c r="O276" s="61"/>
      <c r="P276" s="61"/>
    </row>
    <row r="277" spans="1:16" s="62" customFormat="1" ht="18.75" x14ac:dyDescent="0.3">
      <c r="A277" s="63"/>
      <c r="B277" s="64"/>
      <c r="C277" s="65" t="s">
        <v>115</v>
      </c>
      <c r="D277" s="65"/>
      <c r="E277" s="66"/>
      <c r="F277" s="66"/>
      <c r="G277" s="67">
        <f>G55+G99+G114+G123+G131+G152+G165+G180+G200+G226+G237+G249+G262+G56</f>
        <v>12.349999999999998</v>
      </c>
      <c r="H277" s="169"/>
      <c r="I277" s="65"/>
      <c r="J277" s="65"/>
      <c r="K277" s="66"/>
      <c r="L277" s="69"/>
      <c r="M277" s="61"/>
      <c r="N277" s="61"/>
      <c r="O277" s="61"/>
      <c r="P277" s="61"/>
    </row>
    <row r="278" spans="1:16" s="62" customFormat="1" ht="18.75" x14ac:dyDescent="0.3">
      <c r="A278" s="184"/>
      <c r="B278" s="185"/>
      <c r="C278" s="65" t="s">
        <v>116</v>
      </c>
      <c r="D278" s="186"/>
      <c r="E278" s="187"/>
      <c r="F278" s="187"/>
      <c r="G278" s="103"/>
      <c r="H278" s="168"/>
      <c r="I278" s="186"/>
      <c r="J278" s="186"/>
      <c r="K278" s="187"/>
      <c r="L278" s="188"/>
      <c r="M278" s="61"/>
      <c r="N278" s="61"/>
      <c r="O278" s="61"/>
      <c r="P278" s="61"/>
    </row>
    <row r="279" spans="1:16" s="195" customFormat="1" ht="22.5" customHeight="1" x14ac:dyDescent="0.3">
      <c r="A279" s="189"/>
      <c r="B279" s="190"/>
      <c r="C279" s="191" t="s">
        <v>114</v>
      </c>
      <c r="D279" s="191"/>
      <c r="E279" s="192"/>
      <c r="F279" s="192"/>
      <c r="G279" s="106"/>
      <c r="H279" s="170"/>
      <c r="I279" s="191"/>
      <c r="J279" s="191"/>
      <c r="K279" s="192"/>
      <c r="L279" s="193"/>
      <c r="M279" s="194"/>
      <c r="N279" s="194"/>
      <c r="O279" s="194"/>
      <c r="P279" s="194"/>
    </row>
    <row r="280" spans="1:16" s="195" customFormat="1" ht="24.75" customHeight="1" thickBot="1" x14ac:dyDescent="0.35">
      <c r="A280" s="196"/>
      <c r="B280" s="197"/>
      <c r="C280" s="198" t="s">
        <v>99</v>
      </c>
      <c r="D280" s="198"/>
      <c r="E280" s="199"/>
      <c r="F280" s="199"/>
      <c r="G280" s="107">
        <f>G277+G275+G273</f>
        <v>36.019999999999996</v>
      </c>
      <c r="H280" s="171"/>
      <c r="I280" s="198"/>
      <c r="J280" s="198"/>
      <c r="K280" s="199"/>
      <c r="L280" s="200"/>
      <c r="M280" s="194"/>
      <c r="N280" s="194"/>
      <c r="O280" s="194"/>
      <c r="P280" s="194"/>
    </row>
    <row r="281" spans="1:16" s="51" customFormat="1" ht="15.75" customHeight="1" x14ac:dyDescent="0.3">
      <c r="A281" s="83"/>
      <c r="B281" s="47" t="s">
        <v>101</v>
      </c>
      <c r="C281" s="48"/>
      <c r="D281" s="48"/>
      <c r="E281" s="49"/>
      <c r="F281" s="49"/>
      <c r="G281" s="50"/>
      <c r="H281" s="166"/>
      <c r="I281" s="48"/>
      <c r="J281" s="48"/>
      <c r="K281" s="49"/>
      <c r="L281" s="84"/>
      <c r="M281" s="46"/>
      <c r="N281" s="46"/>
      <c r="O281" s="46"/>
      <c r="P281" s="46"/>
    </row>
    <row r="282" spans="1:16" s="51" customFormat="1" ht="18.75" x14ac:dyDescent="0.3">
      <c r="A282" s="83"/>
      <c r="B282" s="47"/>
      <c r="C282" s="48" t="s">
        <v>105</v>
      </c>
      <c r="D282" s="48"/>
      <c r="E282" s="49"/>
      <c r="F282" s="49"/>
      <c r="G282" s="50"/>
      <c r="H282" s="166"/>
      <c r="I282" s="48"/>
      <c r="J282" s="48"/>
      <c r="K282" s="49"/>
      <c r="L282" s="84"/>
      <c r="M282" s="46"/>
      <c r="N282" s="46"/>
      <c r="O282" s="46"/>
      <c r="P282" s="46"/>
    </row>
    <row r="283" spans="1:16" s="45" customFormat="1" ht="16.5" customHeight="1" x14ac:dyDescent="0.3">
      <c r="A283" s="85"/>
      <c r="B283" s="38"/>
      <c r="C283" s="39" t="s">
        <v>108</v>
      </c>
      <c r="D283" s="39"/>
      <c r="E283" s="40"/>
      <c r="F283" s="40"/>
      <c r="G283" s="41">
        <f>G271</f>
        <v>0</v>
      </c>
      <c r="H283" s="172"/>
      <c r="I283" s="42"/>
      <c r="J283" s="42"/>
      <c r="K283" s="40"/>
      <c r="L283" s="86"/>
      <c r="M283" s="43"/>
      <c r="N283" s="44"/>
      <c r="O283" s="44"/>
      <c r="P283" s="44"/>
    </row>
    <row r="284" spans="1:16" s="45" customFormat="1" ht="16.5" customHeight="1" x14ac:dyDescent="0.3">
      <c r="A284" s="85"/>
      <c r="B284" s="38"/>
      <c r="C284" s="39" t="s">
        <v>109</v>
      </c>
      <c r="D284" s="39"/>
      <c r="E284" s="40"/>
      <c r="F284" s="40"/>
      <c r="G284" s="41">
        <f t="shared" ref="G284:G292" si="4">G272</f>
        <v>0</v>
      </c>
      <c r="H284" s="172"/>
      <c r="I284" s="42"/>
      <c r="J284" s="42"/>
      <c r="K284" s="40"/>
      <c r="L284" s="86"/>
      <c r="M284" s="43"/>
      <c r="N284" s="44"/>
      <c r="O284" s="44"/>
      <c r="P284" s="44"/>
    </row>
    <row r="285" spans="1:16" s="45" customFormat="1" ht="16.5" customHeight="1" x14ac:dyDescent="0.3">
      <c r="A285" s="85"/>
      <c r="B285" s="38"/>
      <c r="C285" s="39" t="s">
        <v>110</v>
      </c>
      <c r="D285" s="39"/>
      <c r="E285" s="40"/>
      <c r="F285" s="40"/>
      <c r="G285" s="41">
        <f t="shared" si="4"/>
        <v>3.5</v>
      </c>
      <c r="H285" s="172"/>
      <c r="I285" s="42"/>
      <c r="J285" s="42"/>
      <c r="K285" s="40"/>
      <c r="L285" s="86"/>
      <c r="M285" s="43"/>
      <c r="N285" s="44"/>
      <c r="O285" s="44"/>
      <c r="P285" s="44"/>
    </row>
    <row r="286" spans="1:16" s="45" customFormat="1" ht="16.5" customHeight="1" x14ac:dyDescent="0.3">
      <c r="A286" s="85"/>
      <c r="B286" s="38"/>
      <c r="C286" s="39" t="s">
        <v>111</v>
      </c>
      <c r="D286" s="39"/>
      <c r="E286" s="40"/>
      <c r="F286" s="40"/>
      <c r="G286" s="41">
        <f t="shared" si="4"/>
        <v>0</v>
      </c>
      <c r="H286" s="172"/>
      <c r="I286" s="42"/>
      <c r="J286" s="42"/>
      <c r="K286" s="40"/>
      <c r="L286" s="86"/>
      <c r="M286" s="43"/>
      <c r="N286" s="44"/>
      <c r="O286" s="44"/>
      <c r="P286" s="44"/>
    </row>
    <row r="287" spans="1:16" s="45" customFormat="1" ht="16.5" customHeight="1" x14ac:dyDescent="0.3">
      <c r="A287" s="85"/>
      <c r="B287" s="38"/>
      <c r="C287" s="39" t="s">
        <v>112</v>
      </c>
      <c r="D287" s="39"/>
      <c r="E287" s="40"/>
      <c r="F287" s="40"/>
      <c r="G287" s="41">
        <f t="shared" si="4"/>
        <v>20.170000000000002</v>
      </c>
      <c r="H287" s="172"/>
      <c r="I287" s="42"/>
      <c r="J287" s="42"/>
      <c r="K287" s="40"/>
      <c r="L287" s="86"/>
      <c r="M287" s="43"/>
      <c r="N287" s="44"/>
      <c r="O287" s="44"/>
      <c r="P287" s="44"/>
    </row>
    <row r="288" spans="1:16" s="45" customFormat="1" ht="16.5" customHeight="1" x14ac:dyDescent="0.3">
      <c r="A288" s="85"/>
      <c r="B288" s="38"/>
      <c r="C288" s="39" t="s">
        <v>113</v>
      </c>
      <c r="D288" s="39"/>
      <c r="E288" s="40"/>
      <c r="F288" s="40"/>
      <c r="G288" s="41">
        <f t="shared" si="4"/>
        <v>0</v>
      </c>
      <c r="H288" s="172"/>
      <c r="I288" s="42"/>
      <c r="J288" s="42"/>
      <c r="K288" s="40"/>
      <c r="L288" s="86"/>
      <c r="M288" s="43"/>
      <c r="N288" s="44"/>
      <c r="O288" s="44"/>
      <c r="P288" s="44"/>
    </row>
    <row r="289" spans="1:16" s="45" customFormat="1" ht="16.5" customHeight="1" x14ac:dyDescent="0.3">
      <c r="A289" s="85"/>
      <c r="B289" s="38"/>
      <c r="C289" s="39" t="s">
        <v>115</v>
      </c>
      <c r="D289" s="39"/>
      <c r="E289" s="40"/>
      <c r="F289" s="40"/>
      <c r="G289" s="41">
        <f t="shared" si="4"/>
        <v>12.349999999999998</v>
      </c>
      <c r="H289" s="172"/>
      <c r="I289" s="42"/>
      <c r="J289" s="42"/>
      <c r="K289" s="40"/>
      <c r="L289" s="86"/>
      <c r="M289" s="43"/>
      <c r="N289" s="44"/>
      <c r="O289" s="44"/>
      <c r="P289" s="44"/>
    </row>
    <row r="290" spans="1:16" s="45" customFormat="1" ht="16.5" customHeight="1" x14ac:dyDescent="0.3">
      <c r="A290" s="85"/>
      <c r="B290" s="38"/>
      <c r="C290" s="39" t="s">
        <v>116</v>
      </c>
      <c r="D290" s="39"/>
      <c r="E290" s="40"/>
      <c r="F290" s="40"/>
      <c r="G290" s="41">
        <f t="shared" si="4"/>
        <v>0</v>
      </c>
      <c r="H290" s="172"/>
      <c r="I290" s="42"/>
      <c r="J290" s="42"/>
      <c r="K290" s="40"/>
      <c r="L290" s="86"/>
      <c r="M290" s="43"/>
      <c r="N290" s="44"/>
      <c r="O290" s="44"/>
      <c r="P290" s="44"/>
    </row>
    <row r="291" spans="1:16" s="114" customFormat="1" ht="19.5" customHeight="1" x14ac:dyDescent="0.35">
      <c r="A291" s="108"/>
      <c r="B291" s="109"/>
      <c r="C291" s="35" t="s">
        <v>114</v>
      </c>
      <c r="D291" s="35"/>
      <c r="E291" s="110"/>
      <c r="F291" s="110"/>
      <c r="G291" s="41">
        <f t="shared" si="4"/>
        <v>0</v>
      </c>
      <c r="H291" s="173"/>
      <c r="I291" s="111"/>
      <c r="J291" s="111"/>
      <c r="K291" s="110"/>
      <c r="L291" s="112"/>
      <c r="M291" s="113"/>
      <c r="N291" s="101"/>
      <c r="O291" s="101"/>
      <c r="P291" s="101"/>
    </row>
    <row r="292" spans="1:16" s="114" customFormat="1" ht="20.25" customHeight="1" x14ac:dyDescent="0.35">
      <c r="A292" s="108"/>
      <c r="B292" s="109"/>
      <c r="C292" s="35" t="s">
        <v>99</v>
      </c>
      <c r="D292" s="35"/>
      <c r="E292" s="110"/>
      <c r="F292" s="110"/>
      <c r="G292" s="41">
        <f t="shared" si="4"/>
        <v>36.019999999999996</v>
      </c>
      <c r="H292" s="173"/>
      <c r="I292" s="111"/>
      <c r="J292" s="111"/>
      <c r="K292" s="110"/>
      <c r="L292" s="112"/>
      <c r="M292" s="113"/>
      <c r="N292" s="101"/>
      <c r="O292" s="101"/>
      <c r="P292" s="101"/>
    </row>
    <row r="293" spans="1:16" s="34" customFormat="1" ht="14.25" customHeight="1" x14ac:dyDescent="0.25">
      <c r="A293" s="32"/>
      <c r="B293" s="98"/>
      <c r="C293" s="99"/>
      <c r="D293" s="99"/>
      <c r="E293" s="100"/>
      <c r="F293" s="100"/>
      <c r="G293" s="101"/>
      <c r="H293" s="33"/>
      <c r="I293" s="102"/>
      <c r="J293" s="102"/>
      <c r="K293" s="100"/>
      <c r="L293" s="32"/>
      <c r="M293" s="32"/>
      <c r="N293" s="33"/>
      <c r="O293" s="33"/>
      <c r="P293" s="33"/>
    </row>
    <row r="294" spans="1:16" s="34" customFormat="1" ht="57.75" customHeight="1" x14ac:dyDescent="0.25">
      <c r="A294" s="32"/>
      <c r="B294" s="98"/>
      <c r="C294" s="115" t="s">
        <v>119</v>
      </c>
      <c r="D294" s="115"/>
      <c r="E294" s="100"/>
      <c r="F294" s="100">
        <v>31</v>
      </c>
      <c r="G294" s="101"/>
      <c r="H294" s="33">
        <f>SUM(H7:H293)/1000</f>
        <v>54.75</v>
      </c>
      <c r="I294" s="102"/>
      <c r="J294" s="102"/>
      <c r="K294" s="100"/>
      <c r="L294" s="32"/>
      <c r="M294" s="32"/>
      <c r="N294" s="33"/>
      <c r="O294" s="33"/>
      <c r="P294" s="33"/>
    </row>
    <row r="295" spans="1:16" s="34" customFormat="1" ht="19.5" x14ac:dyDescent="0.25">
      <c r="A295" s="32"/>
      <c r="B295" s="98"/>
      <c r="C295" s="116" t="s">
        <v>101</v>
      </c>
      <c r="D295" s="116"/>
      <c r="E295" s="100"/>
      <c r="F295" s="100"/>
      <c r="G295" s="101"/>
      <c r="H295" s="33"/>
      <c r="I295" s="102"/>
      <c r="J295" s="102"/>
      <c r="K295" s="100"/>
      <c r="L295" s="32"/>
      <c r="M295" s="32"/>
      <c r="N295" s="33"/>
      <c r="O295" s="33"/>
      <c r="P295" s="33"/>
    </row>
    <row r="296" spans="1:16" s="34" customFormat="1" ht="26.25" customHeight="1" x14ac:dyDescent="0.25">
      <c r="A296" s="32"/>
      <c r="B296" s="98"/>
      <c r="C296" s="117" t="s">
        <v>117</v>
      </c>
      <c r="D296" s="117"/>
      <c r="E296" s="100"/>
      <c r="F296" s="201">
        <v>10</v>
      </c>
      <c r="G296" s="101"/>
      <c r="H296" s="33">
        <v>0</v>
      </c>
      <c r="I296" s="102"/>
      <c r="J296" s="102"/>
      <c r="K296" s="100"/>
      <c r="L296" s="32"/>
      <c r="M296" s="32"/>
      <c r="N296" s="33"/>
      <c r="O296" s="33"/>
      <c r="P296" s="33"/>
    </row>
    <row r="297" spans="1:16" s="34" customFormat="1" ht="19.5" x14ac:dyDescent="0.25">
      <c r="A297" s="32"/>
      <c r="B297" s="98"/>
      <c r="C297" s="117" t="s">
        <v>122</v>
      </c>
      <c r="D297" s="117"/>
      <c r="E297" s="100"/>
      <c r="F297" s="100">
        <v>0</v>
      </c>
      <c r="G297" s="101"/>
      <c r="H297" s="33">
        <v>0</v>
      </c>
      <c r="I297" s="102"/>
      <c r="J297" s="102"/>
      <c r="K297" s="100"/>
      <c r="L297" s="32"/>
      <c r="M297" s="32"/>
      <c r="N297" s="33"/>
      <c r="O297" s="33"/>
      <c r="P297" s="33"/>
    </row>
    <row r="298" spans="1:16" s="51" customFormat="1" ht="31.5" x14ac:dyDescent="0.3">
      <c r="A298" s="46"/>
      <c r="B298" s="47"/>
      <c r="C298" s="6" t="s">
        <v>118</v>
      </c>
      <c r="D298" s="6"/>
      <c r="E298" s="49"/>
      <c r="F298" s="202">
        <v>8</v>
      </c>
      <c r="G298" s="50"/>
      <c r="H298" s="50">
        <v>0</v>
      </c>
      <c r="I298" s="48"/>
      <c r="J298" s="48"/>
      <c r="K298" s="49"/>
      <c r="L298" s="46"/>
      <c r="M298" s="46"/>
      <c r="N298" s="46"/>
      <c r="O298" s="46"/>
      <c r="P298" s="46"/>
    </row>
    <row r="299" spans="1:16" s="51" customFormat="1" ht="18.75" x14ac:dyDescent="0.3">
      <c r="A299" s="46"/>
      <c r="B299" s="47"/>
      <c r="C299" s="117" t="s">
        <v>122</v>
      </c>
      <c r="D299" s="117"/>
      <c r="E299" s="49"/>
      <c r="F299" s="49">
        <v>0</v>
      </c>
      <c r="G299" s="50"/>
      <c r="H299" s="50">
        <v>0</v>
      </c>
      <c r="I299" s="48"/>
      <c r="J299" s="48"/>
      <c r="K299" s="49"/>
      <c r="L299" s="46"/>
      <c r="M299" s="46"/>
      <c r="N299" s="46"/>
      <c r="O299" s="46"/>
      <c r="P299" s="46"/>
    </row>
    <row r="300" spans="1:16" s="51" customFormat="1" ht="9.75" customHeight="1" x14ac:dyDescent="0.3">
      <c r="A300" s="46"/>
      <c r="B300" s="47"/>
      <c r="C300" s="117"/>
      <c r="D300" s="117"/>
      <c r="E300" s="49"/>
      <c r="F300" s="49"/>
      <c r="G300" s="50"/>
      <c r="H300" s="50"/>
      <c r="I300" s="48"/>
      <c r="J300" s="48"/>
      <c r="K300" s="49"/>
      <c r="L300" s="46"/>
      <c r="M300" s="46"/>
      <c r="N300" s="46"/>
      <c r="O300" s="46"/>
      <c r="P300" s="46"/>
    </row>
    <row r="301" spans="1:16" ht="18.75" x14ac:dyDescent="0.25">
      <c r="C301" s="115" t="s">
        <v>123</v>
      </c>
      <c r="D301" s="115"/>
      <c r="F301" s="203">
        <f>F298+F296</f>
        <v>18</v>
      </c>
      <c r="H301" s="11">
        <f>H294</f>
        <v>54.75</v>
      </c>
    </row>
    <row r="302" spans="1:16" ht="21.75" customHeight="1" x14ac:dyDescent="0.25">
      <c r="C302" s="117" t="s">
        <v>122</v>
      </c>
      <c r="D302" s="117"/>
      <c r="F302" s="23">
        <v>0</v>
      </c>
      <c r="H302" s="11">
        <v>0</v>
      </c>
    </row>
    <row r="303" spans="1:16" ht="20.25" x14ac:dyDescent="0.25">
      <c r="C303" s="238" t="s">
        <v>447</v>
      </c>
      <c r="D303" s="238"/>
      <c r="E303" s="238"/>
      <c r="F303" s="238"/>
      <c r="G303" s="238"/>
      <c r="H303" s="238"/>
      <c r="I303" s="238"/>
    </row>
    <row r="304" spans="1:16" ht="18.75" customHeight="1" x14ac:dyDescent="0.25">
      <c r="C304" s="238" t="s">
        <v>448</v>
      </c>
      <c r="D304" s="238"/>
      <c r="E304" s="238"/>
      <c r="F304" s="238"/>
      <c r="G304" s="238"/>
      <c r="H304" s="238"/>
      <c r="I304" s="238"/>
    </row>
    <row r="305" spans="1:28" ht="18.75" customHeight="1" x14ac:dyDescent="0.25">
      <c r="C305" s="220"/>
      <c r="D305" s="220"/>
      <c r="E305" s="220"/>
      <c r="F305" s="220"/>
      <c r="G305" s="220"/>
      <c r="H305" s="220"/>
      <c r="I305" s="220"/>
    </row>
    <row r="306" spans="1:28" x14ac:dyDescent="0.25">
      <c r="AB306" s="5" t="e">
        <f>#REF!-#REF!</f>
        <v>#REF!</v>
      </c>
    </row>
    <row r="307" spans="1:28" s="62" customFormat="1" ht="47.25" customHeight="1" x14ac:dyDescent="0.3">
      <c r="A307" s="61"/>
      <c r="B307" s="222" t="s">
        <v>445</v>
      </c>
      <c r="C307" s="222"/>
      <c r="D307" s="222"/>
      <c r="E307" s="222"/>
      <c r="F307" s="222"/>
      <c r="G307" s="222"/>
      <c r="H307" s="221"/>
      <c r="I307" s="222" t="s">
        <v>446</v>
      </c>
      <c r="J307" s="222"/>
      <c r="K307" s="204"/>
      <c r="L307" s="61"/>
      <c r="M307" s="61"/>
      <c r="N307" s="61"/>
      <c r="O307" s="61"/>
      <c r="P307" s="61"/>
    </row>
  </sheetData>
  <mergeCells count="19">
    <mergeCell ref="K86:K95"/>
    <mergeCell ref="C304:I304"/>
    <mergeCell ref="C303:I303"/>
    <mergeCell ref="I307:J307"/>
    <mergeCell ref="B307:G307"/>
    <mergeCell ref="L4:L5"/>
    <mergeCell ref="A2:K2"/>
    <mergeCell ref="J4:K4"/>
    <mergeCell ref="A4:A5"/>
    <mergeCell ref="B4:B5"/>
    <mergeCell ref="C4:C5"/>
    <mergeCell ref="E4:E5"/>
    <mergeCell ref="F4:F5"/>
    <mergeCell ref="G4:G5"/>
    <mergeCell ref="H4:H5"/>
    <mergeCell ref="I4:I5"/>
    <mergeCell ref="K18:K31"/>
    <mergeCell ref="K43:K50"/>
    <mergeCell ref="K67:K76"/>
  </mergeCells>
  <pageMargins left="0.70866141732283472" right="0.70866141732283472" top="0.15748031496062992" bottom="0.15748031496062992" header="0.31496062992125984" footer="0.31496062992125984"/>
  <pageSetup paperSize="9" scale="52" fitToHeight="0" orientation="landscape" r:id="rId1"/>
  <rowBreaks count="7" manualBreakCount="7">
    <brk id="51" max="11" man="1"/>
    <brk id="119" max="11" man="1"/>
    <brk id="176" max="11" man="1"/>
    <brk id="188" max="11" man="1"/>
    <brk id="245" max="11" man="1"/>
    <brk id="292" max="11" man="1"/>
    <brk id="307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M78"/>
  <sheetViews>
    <sheetView view="pageBreakPreview" zoomScale="75" zoomScaleNormal="80" zoomScaleSheetLayoutView="75" workbookViewId="0">
      <selection activeCell="C12" sqref="C12"/>
    </sheetView>
  </sheetViews>
  <sheetFormatPr defaultColWidth="9" defaultRowHeight="15.75" x14ac:dyDescent="0.25"/>
  <cols>
    <col min="1" max="1" width="6.125" style="4" bestFit="1" customWidth="1"/>
    <col min="2" max="2" width="8.625" style="19" customWidth="1"/>
    <col min="3" max="3" width="22.125" style="6" customWidth="1"/>
    <col min="4" max="4" width="27.75" style="23" customWidth="1"/>
    <col min="5" max="5" width="13.625" style="23" customWidth="1"/>
    <col min="6" max="6" width="15.375" style="11" bestFit="1" customWidth="1"/>
    <col min="7" max="7" width="17.375" style="11" customWidth="1"/>
    <col min="8" max="8" width="30.25" style="6" customWidth="1"/>
    <col min="9" max="9" width="14.25" style="4" customWidth="1"/>
    <col min="10" max="10" width="13.375" style="4" customWidth="1"/>
    <col min="11" max="11" width="13.75" style="4" customWidth="1"/>
    <col min="12" max="13" width="9" style="4"/>
    <col min="14" max="16384" width="9" style="5"/>
  </cols>
  <sheetData>
    <row r="1" spans="1:13" ht="18.75" x14ac:dyDescent="0.25">
      <c r="A1" s="225" t="s">
        <v>107</v>
      </c>
      <c r="B1" s="225"/>
      <c r="C1" s="225"/>
      <c r="D1" s="225"/>
      <c r="E1" s="225"/>
      <c r="F1" s="225"/>
      <c r="G1" s="225"/>
      <c r="H1" s="225"/>
      <c r="I1" s="225"/>
      <c r="J1" s="61"/>
      <c r="K1" s="5"/>
    </row>
    <row r="2" spans="1:13" x14ac:dyDescent="0.25">
      <c r="F2" s="11" t="s">
        <v>63</v>
      </c>
    </row>
    <row r="3" spans="1:13" s="10" customFormat="1" x14ac:dyDescent="0.25">
      <c r="A3" s="241" t="s">
        <v>0</v>
      </c>
      <c r="B3" s="243" t="s">
        <v>41</v>
      </c>
      <c r="C3" s="239" t="s">
        <v>1</v>
      </c>
      <c r="D3" s="239" t="s">
        <v>2</v>
      </c>
      <c r="E3" s="239" t="s">
        <v>61</v>
      </c>
      <c r="F3" s="244" t="s">
        <v>106</v>
      </c>
      <c r="G3" s="244" t="s">
        <v>81</v>
      </c>
      <c r="H3" s="239" t="s">
        <v>3</v>
      </c>
      <c r="I3" s="245" t="s">
        <v>60</v>
      </c>
      <c r="J3" s="246"/>
      <c r="K3" s="239" t="s">
        <v>88</v>
      </c>
      <c r="L3" s="4"/>
      <c r="M3" s="4"/>
    </row>
    <row r="4" spans="1:13" s="10" customFormat="1" ht="126" x14ac:dyDescent="0.25">
      <c r="A4" s="242"/>
      <c r="B4" s="240"/>
      <c r="C4" s="240"/>
      <c r="D4" s="240"/>
      <c r="E4" s="240"/>
      <c r="F4" s="240"/>
      <c r="G4" s="240"/>
      <c r="H4" s="240"/>
      <c r="I4" s="1" t="s">
        <v>121</v>
      </c>
      <c r="J4" s="1" t="s">
        <v>120</v>
      </c>
      <c r="K4" s="240"/>
      <c r="L4" s="4"/>
      <c r="M4" s="4"/>
    </row>
    <row r="5" spans="1:13" s="10" customFormat="1" x14ac:dyDescent="0.25">
      <c r="A5" s="7">
        <v>1</v>
      </c>
      <c r="B5" s="20">
        <v>2</v>
      </c>
      <c r="C5" s="8">
        <v>3</v>
      </c>
      <c r="D5" s="8">
        <v>4</v>
      </c>
      <c r="E5" s="8">
        <v>5</v>
      </c>
      <c r="F5" s="7">
        <v>6</v>
      </c>
      <c r="G5" s="7">
        <v>7</v>
      </c>
      <c r="H5" s="8">
        <v>8</v>
      </c>
      <c r="I5" s="7">
        <v>9</v>
      </c>
      <c r="J5" s="7">
        <v>10</v>
      </c>
      <c r="K5" s="7">
        <v>11</v>
      </c>
      <c r="L5" s="4"/>
      <c r="M5" s="4"/>
    </row>
    <row r="6" spans="1:13" s="17" customFormat="1" ht="47.25" x14ac:dyDescent="0.25">
      <c r="A6" s="22">
        <v>1</v>
      </c>
      <c r="B6" s="21" t="s">
        <v>35</v>
      </c>
      <c r="C6" s="15" t="s">
        <v>15</v>
      </c>
      <c r="D6" s="18" t="s">
        <v>64</v>
      </c>
      <c r="E6" s="18"/>
      <c r="F6" s="16"/>
      <c r="G6" s="16"/>
      <c r="H6" s="15"/>
      <c r="I6" s="14" t="s">
        <v>4</v>
      </c>
      <c r="J6" s="14"/>
      <c r="K6" s="14"/>
      <c r="L6" s="25"/>
      <c r="M6" s="25"/>
    </row>
    <row r="7" spans="1:13" ht="31.5" x14ac:dyDescent="0.25">
      <c r="A7" s="7">
        <v>2</v>
      </c>
      <c r="B7" s="20" t="s">
        <v>57</v>
      </c>
      <c r="C7" s="2" t="s">
        <v>5</v>
      </c>
      <c r="D7" s="8"/>
      <c r="E7" s="12">
        <v>2</v>
      </c>
      <c r="F7" s="12"/>
      <c r="G7" s="12">
        <v>1000</v>
      </c>
      <c r="H7" s="9" t="s">
        <v>6</v>
      </c>
      <c r="I7" s="7" t="s">
        <v>4</v>
      </c>
      <c r="J7" s="7"/>
      <c r="K7" s="7"/>
    </row>
    <row r="8" spans="1:13" x14ac:dyDescent="0.25">
      <c r="A8" s="7">
        <v>3</v>
      </c>
      <c r="B8" s="20" t="s">
        <v>58</v>
      </c>
      <c r="C8" s="9" t="s">
        <v>7</v>
      </c>
      <c r="D8" s="8"/>
      <c r="E8" s="12">
        <v>1</v>
      </c>
      <c r="F8" s="12"/>
      <c r="G8" s="12"/>
      <c r="H8" s="9"/>
      <c r="I8" s="7" t="s">
        <v>4</v>
      </c>
      <c r="J8" s="7"/>
      <c r="K8" s="7"/>
    </row>
    <row r="9" spans="1:13" ht="31.5" x14ac:dyDescent="0.25">
      <c r="A9" s="7">
        <v>4</v>
      </c>
      <c r="B9" s="20" t="s">
        <v>42</v>
      </c>
      <c r="C9" s="9" t="s">
        <v>8</v>
      </c>
      <c r="D9" s="8"/>
      <c r="E9" s="12">
        <v>20</v>
      </c>
      <c r="F9" s="12"/>
      <c r="G9" s="12"/>
      <c r="H9" s="9" t="s">
        <v>9</v>
      </c>
      <c r="I9" s="7" t="s">
        <v>4</v>
      </c>
      <c r="J9" s="7"/>
      <c r="K9" s="7"/>
    </row>
    <row r="10" spans="1:13" ht="31.5" x14ac:dyDescent="0.25">
      <c r="A10" s="7">
        <v>5</v>
      </c>
      <c r="B10" s="20" t="s">
        <v>43</v>
      </c>
      <c r="C10" s="9" t="s">
        <v>8</v>
      </c>
      <c r="D10" s="8"/>
      <c r="E10" s="12">
        <v>1</v>
      </c>
      <c r="F10" s="12"/>
      <c r="G10" s="12"/>
      <c r="H10" s="9" t="s">
        <v>10</v>
      </c>
      <c r="I10" s="7" t="s">
        <v>4</v>
      </c>
      <c r="J10" s="7"/>
      <c r="K10" s="7"/>
    </row>
    <row r="11" spans="1:13" ht="31.5" x14ac:dyDescent="0.25">
      <c r="A11" s="7">
        <v>6</v>
      </c>
      <c r="B11" s="20" t="s">
        <v>56</v>
      </c>
      <c r="C11" s="9" t="s">
        <v>8</v>
      </c>
      <c r="D11" s="8"/>
      <c r="E11" s="12">
        <v>2</v>
      </c>
      <c r="F11" s="12"/>
      <c r="G11" s="12"/>
      <c r="H11" s="9" t="s">
        <v>82</v>
      </c>
      <c r="I11" s="7" t="s">
        <v>4</v>
      </c>
      <c r="J11" s="7"/>
      <c r="K11" s="7"/>
    </row>
    <row r="12" spans="1:13" ht="31.5" x14ac:dyDescent="0.25">
      <c r="A12" s="7">
        <v>7</v>
      </c>
      <c r="B12" s="20" t="s">
        <v>59</v>
      </c>
      <c r="C12" s="9" t="s">
        <v>8</v>
      </c>
      <c r="D12" s="8"/>
      <c r="E12" s="12">
        <v>5</v>
      </c>
      <c r="F12" s="12"/>
      <c r="G12" s="12"/>
      <c r="H12" s="9" t="s">
        <v>83</v>
      </c>
      <c r="I12" s="7" t="s">
        <v>4</v>
      </c>
      <c r="J12" s="7"/>
      <c r="K12" s="7"/>
    </row>
    <row r="13" spans="1:13" x14ac:dyDescent="0.25">
      <c r="A13" s="7">
        <v>8</v>
      </c>
      <c r="B13" s="20" t="s">
        <v>84</v>
      </c>
      <c r="C13" s="9" t="s">
        <v>8</v>
      </c>
      <c r="D13" s="8"/>
      <c r="E13" s="12">
        <v>2</v>
      </c>
      <c r="F13" s="12"/>
      <c r="G13" s="12"/>
      <c r="H13" s="9" t="s">
        <v>86</v>
      </c>
      <c r="I13" s="7" t="s">
        <v>4</v>
      </c>
      <c r="J13" s="7"/>
      <c r="K13" s="7"/>
    </row>
    <row r="14" spans="1:13" x14ac:dyDescent="0.25">
      <c r="A14" s="7">
        <v>9</v>
      </c>
      <c r="B14" s="20" t="s">
        <v>85</v>
      </c>
      <c r="C14" s="9" t="s">
        <v>8</v>
      </c>
      <c r="D14" s="8"/>
      <c r="E14" s="12">
        <v>1</v>
      </c>
      <c r="F14" s="12"/>
      <c r="G14" s="12"/>
      <c r="H14" s="9" t="s">
        <v>11</v>
      </c>
      <c r="I14" s="7" t="s">
        <v>4</v>
      </c>
      <c r="J14" s="7"/>
      <c r="K14" s="7"/>
    </row>
    <row r="15" spans="1:13" x14ac:dyDescent="0.25">
      <c r="A15" s="7">
        <v>10</v>
      </c>
      <c r="B15" s="20" t="s">
        <v>87</v>
      </c>
      <c r="C15" s="9" t="s">
        <v>8</v>
      </c>
      <c r="D15" s="8"/>
      <c r="E15" s="12">
        <v>1</v>
      </c>
      <c r="F15" s="12"/>
      <c r="G15" s="12"/>
      <c r="H15" s="9" t="s">
        <v>12</v>
      </c>
      <c r="I15" s="7" t="s">
        <v>4</v>
      </c>
      <c r="J15" s="7"/>
      <c r="K15" s="7"/>
    </row>
    <row r="16" spans="1:13" x14ac:dyDescent="0.25">
      <c r="A16" s="7">
        <v>11</v>
      </c>
      <c r="B16" s="20" t="s">
        <v>44</v>
      </c>
      <c r="C16" s="9" t="s">
        <v>13</v>
      </c>
      <c r="D16" s="8"/>
      <c r="E16" s="12">
        <v>1</v>
      </c>
      <c r="F16" s="12"/>
      <c r="G16" s="12"/>
      <c r="H16" s="9" t="s">
        <v>22</v>
      </c>
      <c r="I16" s="7" t="s">
        <v>4</v>
      </c>
      <c r="J16" s="7"/>
      <c r="K16" s="7"/>
    </row>
    <row r="17" spans="1:13" ht="47.25" x14ac:dyDescent="0.25">
      <c r="A17" s="7">
        <v>12</v>
      </c>
      <c r="B17" s="20" t="s">
        <v>45</v>
      </c>
      <c r="C17" s="3" t="s">
        <v>23</v>
      </c>
      <c r="D17" s="8" t="s">
        <v>37</v>
      </c>
      <c r="E17" s="8"/>
      <c r="F17" s="13">
        <v>4.42</v>
      </c>
      <c r="G17" s="13"/>
      <c r="H17" s="9" t="s">
        <v>93</v>
      </c>
      <c r="I17" s="7" t="s">
        <v>4</v>
      </c>
      <c r="J17" s="7"/>
      <c r="K17" s="7"/>
    </row>
    <row r="18" spans="1:13" ht="47.25" x14ac:dyDescent="0.25">
      <c r="A18" s="7">
        <v>13</v>
      </c>
      <c r="B18" s="20" t="s">
        <v>46</v>
      </c>
      <c r="C18" s="3" t="s">
        <v>23</v>
      </c>
      <c r="D18" s="8" t="s">
        <v>38</v>
      </c>
      <c r="E18" s="8"/>
      <c r="F18" s="13">
        <v>4.4800000000000004</v>
      </c>
      <c r="G18" s="13"/>
      <c r="H18" s="9" t="s">
        <v>93</v>
      </c>
      <c r="I18" s="7" t="s">
        <v>4</v>
      </c>
      <c r="J18" s="7"/>
      <c r="K18" s="7"/>
    </row>
    <row r="19" spans="1:13" ht="31.5" x14ac:dyDescent="0.25">
      <c r="A19" s="7">
        <v>14</v>
      </c>
      <c r="B19" s="20" t="s">
        <v>47</v>
      </c>
      <c r="C19" s="3" t="s">
        <v>25</v>
      </c>
      <c r="D19" s="8" t="s">
        <v>39</v>
      </c>
      <c r="E19" s="8"/>
      <c r="F19" s="13">
        <v>0.248</v>
      </c>
      <c r="G19" s="13"/>
      <c r="H19" s="9" t="s">
        <v>24</v>
      </c>
      <c r="I19" s="7" t="s">
        <v>4</v>
      </c>
      <c r="J19" s="7"/>
      <c r="K19" s="7"/>
      <c r="M19" s="11"/>
    </row>
    <row r="20" spans="1:13" ht="31.5" x14ac:dyDescent="0.25">
      <c r="A20" s="7">
        <v>15</v>
      </c>
      <c r="B20" s="20" t="s">
        <v>48</v>
      </c>
      <c r="C20" s="3" t="s">
        <v>26</v>
      </c>
      <c r="D20" s="8" t="s">
        <v>74</v>
      </c>
      <c r="E20" s="8"/>
      <c r="F20" s="13">
        <v>0.44</v>
      </c>
      <c r="G20" s="13"/>
      <c r="H20" s="9" t="s">
        <v>94</v>
      </c>
      <c r="I20" s="7" t="s">
        <v>4</v>
      </c>
      <c r="J20" s="7"/>
      <c r="K20" s="7" t="s">
        <v>89</v>
      </c>
      <c r="M20" s="11"/>
    </row>
    <row r="21" spans="1:13" ht="31.5" x14ac:dyDescent="0.25">
      <c r="A21" s="7">
        <v>16</v>
      </c>
      <c r="B21" s="20" t="s">
        <v>49</v>
      </c>
      <c r="C21" s="3" t="s">
        <v>26</v>
      </c>
      <c r="D21" s="8" t="s">
        <v>75</v>
      </c>
      <c r="E21" s="8"/>
      <c r="F21" s="13">
        <v>0.57999999999999996</v>
      </c>
      <c r="G21" s="13"/>
      <c r="H21" s="9" t="s">
        <v>94</v>
      </c>
      <c r="I21" s="7" t="s">
        <v>4</v>
      </c>
      <c r="J21" s="7"/>
      <c r="K21" s="7" t="s">
        <v>90</v>
      </c>
      <c r="M21" s="11"/>
    </row>
    <row r="22" spans="1:13" ht="31.5" x14ac:dyDescent="0.25">
      <c r="A22" s="7">
        <v>17</v>
      </c>
      <c r="B22" s="20" t="s">
        <v>50</v>
      </c>
      <c r="C22" s="3" t="s">
        <v>27</v>
      </c>
      <c r="D22" s="8" t="s">
        <v>77</v>
      </c>
      <c r="E22" s="8"/>
      <c r="F22" s="13">
        <v>0.36</v>
      </c>
      <c r="G22" s="13"/>
      <c r="H22" s="9" t="s">
        <v>95</v>
      </c>
      <c r="I22" s="7" t="s">
        <v>4</v>
      </c>
      <c r="J22" s="7"/>
      <c r="K22" s="7" t="s">
        <v>91</v>
      </c>
      <c r="M22" s="11"/>
    </row>
    <row r="23" spans="1:13" ht="31.5" x14ac:dyDescent="0.25">
      <c r="A23" s="7">
        <v>18</v>
      </c>
      <c r="B23" s="20" t="s">
        <v>51</v>
      </c>
      <c r="C23" s="3" t="s">
        <v>27</v>
      </c>
      <c r="D23" s="8" t="s">
        <v>76</v>
      </c>
      <c r="E23" s="8"/>
      <c r="F23" s="13">
        <v>0.24</v>
      </c>
      <c r="G23" s="13"/>
      <c r="H23" s="9" t="s">
        <v>95</v>
      </c>
      <c r="I23" s="7" t="s">
        <v>4</v>
      </c>
      <c r="J23" s="7"/>
      <c r="K23" s="7" t="s">
        <v>92</v>
      </c>
      <c r="M23" s="11"/>
    </row>
    <row r="24" spans="1:13" ht="47.25" x14ac:dyDescent="0.25">
      <c r="A24" s="7">
        <v>19</v>
      </c>
      <c r="B24" s="20" t="s">
        <v>52</v>
      </c>
      <c r="C24" s="3" t="s">
        <v>27</v>
      </c>
      <c r="D24" s="8" t="s">
        <v>78</v>
      </c>
      <c r="E24" s="8"/>
      <c r="F24" s="13">
        <v>3.76</v>
      </c>
      <c r="G24" s="13"/>
      <c r="H24" s="9" t="s">
        <v>95</v>
      </c>
      <c r="I24" s="7" t="s">
        <v>4</v>
      </c>
      <c r="J24" s="7"/>
      <c r="K24" s="7" t="s">
        <v>96</v>
      </c>
      <c r="M24" s="11"/>
    </row>
    <row r="25" spans="1:13" ht="47.25" x14ac:dyDescent="0.25">
      <c r="A25" s="7">
        <v>20</v>
      </c>
      <c r="B25" s="20" t="s">
        <v>53</v>
      </c>
      <c r="C25" s="3" t="s">
        <v>27</v>
      </c>
      <c r="D25" s="8" t="s">
        <v>79</v>
      </c>
      <c r="E25" s="8"/>
      <c r="F25" s="13">
        <v>0.24</v>
      </c>
      <c r="G25" s="13"/>
      <c r="H25" s="9" t="s">
        <v>95</v>
      </c>
      <c r="I25" s="7" t="s">
        <v>4</v>
      </c>
      <c r="J25" s="7"/>
      <c r="K25" s="7"/>
      <c r="M25" s="11"/>
    </row>
    <row r="26" spans="1:13" ht="47.25" x14ac:dyDescent="0.25">
      <c r="A26" s="7">
        <v>21</v>
      </c>
      <c r="B26" s="20" t="s">
        <v>54</v>
      </c>
      <c r="C26" s="3" t="s">
        <v>27</v>
      </c>
      <c r="D26" s="8" t="s">
        <v>80</v>
      </c>
      <c r="E26" s="8"/>
      <c r="F26" s="13">
        <v>0.36</v>
      </c>
      <c r="G26" s="13"/>
      <c r="H26" s="9" t="s">
        <v>40</v>
      </c>
      <c r="I26" s="7" t="s">
        <v>4</v>
      </c>
      <c r="J26" s="7"/>
      <c r="K26" s="7"/>
      <c r="M26" s="11"/>
    </row>
    <row r="27" spans="1:13" s="45" customFormat="1" ht="16.5" customHeight="1" x14ac:dyDescent="0.3">
      <c r="A27" s="37"/>
      <c r="B27" s="38"/>
      <c r="C27" s="39" t="s">
        <v>97</v>
      </c>
      <c r="D27" s="40"/>
      <c r="E27" s="40"/>
      <c r="F27" s="41">
        <f>F17+F18+F19</f>
        <v>9.1479999999999997</v>
      </c>
      <c r="G27" s="41"/>
      <c r="H27" s="42"/>
      <c r="I27" s="37"/>
      <c r="J27" s="37"/>
      <c r="K27" s="37"/>
      <c r="L27" s="43"/>
      <c r="M27" s="44"/>
    </row>
    <row r="28" spans="1:13" s="45" customFormat="1" ht="16.5" customHeight="1" x14ac:dyDescent="0.3">
      <c r="A28" s="37"/>
      <c r="B28" s="38"/>
      <c r="C28" s="39" t="s">
        <v>98</v>
      </c>
      <c r="D28" s="40"/>
      <c r="E28" s="40"/>
      <c r="F28" s="41">
        <f>SUM(F20:F26)</f>
        <v>5.98</v>
      </c>
      <c r="G28" s="41"/>
      <c r="H28" s="42"/>
      <c r="I28" s="37"/>
      <c r="J28" s="37"/>
      <c r="K28" s="37"/>
      <c r="L28" s="43"/>
      <c r="M28" s="44"/>
    </row>
    <row r="29" spans="1:13" s="34" customFormat="1" ht="19.5" customHeight="1" x14ac:dyDescent="0.25">
      <c r="A29" s="27"/>
      <c r="B29" s="28"/>
      <c r="C29" s="35" t="s">
        <v>99</v>
      </c>
      <c r="D29" s="29"/>
      <c r="E29" s="29"/>
      <c r="F29" s="36">
        <f>F27+F28</f>
        <v>15.128</v>
      </c>
      <c r="G29" s="30"/>
      <c r="H29" s="31"/>
      <c r="I29" s="27"/>
      <c r="J29" s="27"/>
      <c r="K29" s="27"/>
      <c r="L29" s="32"/>
      <c r="M29" s="33"/>
    </row>
    <row r="30" spans="1:13" s="34" customFormat="1" ht="19.5" customHeight="1" x14ac:dyDescent="0.25">
      <c r="A30" s="27"/>
      <c r="B30" s="28"/>
      <c r="C30" s="35"/>
      <c r="D30" s="29"/>
      <c r="E30" s="29"/>
      <c r="F30" s="36"/>
      <c r="G30" s="30"/>
      <c r="H30" s="31"/>
      <c r="I30" s="27"/>
      <c r="J30" s="27"/>
      <c r="K30" s="27"/>
      <c r="L30" s="32"/>
      <c r="M30" s="33"/>
    </row>
    <row r="31" spans="1:13" ht="19.5" customHeight="1" x14ac:dyDescent="0.25">
      <c r="A31" s="7"/>
      <c r="B31" s="20"/>
      <c r="C31" s="77" t="s">
        <v>104</v>
      </c>
      <c r="D31" s="8"/>
      <c r="E31" s="8"/>
      <c r="F31" s="67"/>
      <c r="G31" s="13"/>
      <c r="H31" s="9"/>
      <c r="I31" s="7"/>
      <c r="J31" s="7"/>
      <c r="K31" s="7"/>
      <c r="M31" s="11"/>
    </row>
    <row r="32" spans="1:13" s="51" customFormat="1" ht="16.5" customHeight="1" x14ac:dyDescent="0.3">
      <c r="A32" s="78"/>
      <c r="B32" s="79"/>
      <c r="C32" s="80" t="s">
        <v>97</v>
      </c>
      <c r="D32" s="81"/>
      <c r="E32" s="81"/>
      <c r="F32" s="52">
        <f>F27</f>
        <v>9.1479999999999997</v>
      </c>
      <c r="G32" s="52"/>
      <c r="H32" s="82"/>
      <c r="I32" s="78"/>
      <c r="J32" s="78"/>
      <c r="K32" s="78"/>
      <c r="L32" s="46"/>
      <c r="M32" s="50"/>
    </row>
    <row r="33" spans="1:13" s="51" customFormat="1" ht="16.5" customHeight="1" x14ac:dyDescent="0.3">
      <c r="A33" s="78"/>
      <c r="B33" s="79"/>
      <c r="C33" s="80" t="s">
        <v>98</v>
      </c>
      <c r="D33" s="81"/>
      <c r="E33" s="81"/>
      <c r="F33" s="52">
        <f>F28</f>
        <v>5.98</v>
      </c>
      <c r="G33" s="52"/>
      <c r="H33" s="82"/>
      <c r="I33" s="78"/>
      <c r="J33" s="78"/>
      <c r="K33" s="78"/>
      <c r="L33" s="46"/>
      <c r="M33" s="50"/>
    </row>
    <row r="34" spans="1:13" ht="19.5" customHeight="1" x14ac:dyDescent="0.25">
      <c r="A34" s="7"/>
      <c r="B34" s="20"/>
      <c r="C34" s="77" t="s">
        <v>99</v>
      </c>
      <c r="D34" s="8"/>
      <c r="E34" s="8"/>
      <c r="F34" s="67">
        <f>F32+F33</f>
        <v>15.128</v>
      </c>
      <c r="G34" s="13"/>
      <c r="H34" s="9"/>
      <c r="I34" s="7"/>
      <c r="J34" s="7"/>
      <c r="K34" s="7"/>
      <c r="M34" s="11"/>
    </row>
    <row r="35" spans="1:13" s="34" customFormat="1" ht="19.5" customHeight="1" x14ac:dyDescent="0.25">
      <c r="A35" s="27"/>
      <c r="B35" s="28"/>
      <c r="C35" s="35"/>
      <c r="D35" s="29"/>
      <c r="E35" s="29"/>
      <c r="F35" s="36"/>
      <c r="G35" s="30"/>
      <c r="H35" s="31"/>
      <c r="I35" s="27"/>
      <c r="J35" s="27"/>
      <c r="K35" s="27"/>
      <c r="L35" s="32"/>
      <c r="M35" s="33"/>
    </row>
    <row r="36" spans="1:13" s="17" customFormat="1" ht="31.5" x14ac:dyDescent="0.25">
      <c r="A36" s="14">
        <v>119</v>
      </c>
      <c r="B36" s="21" t="s">
        <v>36</v>
      </c>
      <c r="C36" s="15" t="s">
        <v>17</v>
      </c>
      <c r="D36" s="18" t="s">
        <v>65</v>
      </c>
      <c r="E36" s="18"/>
      <c r="F36" s="16"/>
      <c r="G36" s="16"/>
      <c r="H36" s="15"/>
      <c r="I36" s="14" t="s">
        <v>16</v>
      </c>
      <c r="J36" s="14"/>
      <c r="K36" s="14"/>
      <c r="L36" s="25"/>
      <c r="M36" s="25"/>
    </row>
    <row r="37" spans="1:13" ht="33.75" x14ac:dyDescent="0.25">
      <c r="A37" s="7">
        <v>120</v>
      </c>
      <c r="B37" s="20">
        <v>1</v>
      </c>
      <c r="C37" s="9" t="s">
        <v>5</v>
      </c>
      <c r="D37" s="8"/>
      <c r="E37" s="12">
        <v>2</v>
      </c>
      <c r="F37" s="12"/>
      <c r="G37" s="12">
        <v>630</v>
      </c>
      <c r="H37" s="9" t="s">
        <v>18</v>
      </c>
      <c r="I37" s="26" t="s">
        <v>62</v>
      </c>
      <c r="J37" s="26"/>
      <c r="K37" s="26"/>
    </row>
    <row r="38" spans="1:13" ht="33.75" x14ac:dyDescent="0.25">
      <c r="A38" s="7">
        <v>121</v>
      </c>
      <c r="B38" s="20">
        <v>2</v>
      </c>
      <c r="C38" s="9" t="s">
        <v>7</v>
      </c>
      <c r="D38" s="8"/>
      <c r="E38" s="12">
        <v>1</v>
      </c>
      <c r="F38" s="12"/>
      <c r="G38" s="12"/>
      <c r="H38" s="9"/>
      <c r="I38" s="26" t="s">
        <v>62</v>
      </c>
      <c r="J38" s="26"/>
      <c r="K38" s="26"/>
    </row>
    <row r="39" spans="1:13" ht="33.75" x14ac:dyDescent="0.25">
      <c r="A39" s="7">
        <v>122</v>
      </c>
      <c r="B39" s="20" t="s">
        <v>42</v>
      </c>
      <c r="C39" s="9" t="s">
        <v>8</v>
      </c>
      <c r="D39" s="8"/>
      <c r="E39" s="12">
        <v>2</v>
      </c>
      <c r="F39" s="12"/>
      <c r="G39" s="12"/>
      <c r="H39" s="9" t="s">
        <v>19</v>
      </c>
      <c r="I39" s="26" t="s">
        <v>62</v>
      </c>
      <c r="J39" s="26"/>
      <c r="K39" s="26"/>
    </row>
    <row r="40" spans="1:13" ht="33.75" x14ac:dyDescent="0.25">
      <c r="A40" s="7">
        <v>123</v>
      </c>
      <c r="B40" s="20" t="s">
        <v>43</v>
      </c>
      <c r="C40" s="9" t="s">
        <v>8</v>
      </c>
      <c r="D40" s="8"/>
      <c r="E40" s="12">
        <v>4</v>
      </c>
      <c r="F40" s="12"/>
      <c r="G40" s="12"/>
      <c r="H40" s="9" t="s">
        <v>20</v>
      </c>
      <c r="I40" s="26" t="s">
        <v>62</v>
      </c>
      <c r="J40" s="26"/>
      <c r="K40" s="26"/>
    </row>
    <row r="41" spans="1:13" ht="33.75" x14ac:dyDescent="0.25">
      <c r="A41" s="7">
        <v>124</v>
      </c>
      <c r="B41" s="20" t="s">
        <v>56</v>
      </c>
      <c r="C41" s="9" t="s">
        <v>8</v>
      </c>
      <c r="D41" s="8"/>
      <c r="E41" s="12">
        <v>2</v>
      </c>
      <c r="F41" s="12"/>
      <c r="G41" s="12"/>
      <c r="H41" s="9" t="s">
        <v>14</v>
      </c>
      <c r="I41" s="26" t="s">
        <v>62</v>
      </c>
      <c r="J41" s="26"/>
      <c r="K41" s="26"/>
    </row>
    <row r="42" spans="1:13" ht="33.75" x14ac:dyDescent="0.25">
      <c r="A42" s="7">
        <v>125</v>
      </c>
      <c r="B42" s="20" t="s">
        <v>44</v>
      </c>
      <c r="C42" s="9" t="s">
        <v>13</v>
      </c>
      <c r="D42" s="8"/>
      <c r="E42" s="12">
        <v>1</v>
      </c>
      <c r="F42" s="12"/>
      <c r="G42" s="12"/>
      <c r="H42" s="9" t="s">
        <v>21</v>
      </c>
      <c r="I42" s="26" t="s">
        <v>62</v>
      </c>
      <c r="J42" s="26"/>
      <c r="K42" s="26"/>
    </row>
    <row r="43" spans="1:13" ht="33.75" x14ac:dyDescent="0.25">
      <c r="A43" s="7">
        <v>126</v>
      </c>
      <c r="B43" s="20" t="s">
        <v>45</v>
      </c>
      <c r="C43" s="3" t="s">
        <v>25</v>
      </c>
      <c r="D43" s="24" t="s">
        <v>32</v>
      </c>
      <c r="E43" s="24"/>
      <c r="F43" s="13">
        <v>0.85799999999999998</v>
      </c>
      <c r="G43" s="13"/>
      <c r="H43" s="3" t="s">
        <v>28</v>
      </c>
      <c r="I43" s="26" t="s">
        <v>62</v>
      </c>
      <c r="J43" s="26"/>
      <c r="K43" s="26"/>
      <c r="M43" s="11"/>
    </row>
    <row r="44" spans="1:13" ht="33.75" x14ac:dyDescent="0.25">
      <c r="A44" s="7">
        <v>127</v>
      </c>
      <c r="B44" s="20" t="s">
        <v>46</v>
      </c>
      <c r="C44" s="3" t="s">
        <v>25</v>
      </c>
      <c r="D44" s="24" t="s">
        <v>33</v>
      </c>
      <c r="E44" s="24"/>
      <c r="F44" s="13">
        <v>0.14799999999999999</v>
      </c>
      <c r="G44" s="13"/>
      <c r="H44" s="3" t="s">
        <v>28</v>
      </c>
      <c r="I44" s="26" t="s">
        <v>62</v>
      </c>
      <c r="J44" s="26"/>
      <c r="K44" s="26"/>
      <c r="M44" s="11"/>
    </row>
    <row r="45" spans="1:13" ht="33.75" x14ac:dyDescent="0.25">
      <c r="A45" s="7">
        <v>128</v>
      </c>
      <c r="B45" s="20" t="s">
        <v>47</v>
      </c>
      <c r="C45" s="3" t="s">
        <v>25</v>
      </c>
      <c r="D45" s="24" t="s">
        <v>34</v>
      </c>
      <c r="E45" s="24"/>
      <c r="F45" s="13">
        <v>0.22800000000000001</v>
      </c>
      <c r="G45" s="13"/>
      <c r="H45" s="3" t="s">
        <v>28</v>
      </c>
      <c r="I45" s="26" t="s">
        <v>62</v>
      </c>
      <c r="J45" s="26"/>
      <c r="K45" s="26"/>
      <c r="M45" s="11"/>
    </row>
    <row r="46" spans="1:13" ht="47.25" x14ac:dyDescent="0.25">
      <c r="A46" s="7">
        <v>129</v>
      </c>
      <c r="B46" s="20" t="s">
        <v>48</v>
      </c>
      <c r="C46" s="3" t="s">
        <v>27</v>
      </c>
      <c r="D46" s="24" t="s">
        <v>66</v>
      </c>
      <c r="E46" s="24"/>
      <c r="F46" s="13">
        <v>0.12</v>
      </c>
      <c r="G46" s="13"/>
      <c r="H46" s="3" t="s">
        <v>29</v>
      </c>
      <c r="I46" s="26" t="s">
        <v>62</v>
      </c>
      <c r="J46" s="26"/>
      <c r="K46" s="26" t="s">
        <v>89</v>
      </c>
      <c r="M46" s="11"/>
    </row>
    <row r="47" spans="1:13" ht="47.25" x14ac:dyDescent="0.25">
      <c r="A47" s="7">
        <v>130</v>
      </c>
      <c r="B47" s="20" t="s">
        <v>49</v>
      </c>
      <c r="C47" s="3" t="s">
        <v>27</v>
      </c>
      <c r="D47" s="24" t="s">
        <v>67</v>
      </c>
      <c r="E47" s="24"/>
      <c r="F47" s="13">
        <v>0.12</v>
      </c>
      <c r="G47" s="13"/>
      <c r="H47" s="3" t="s">
        <v>30</v>
      </c>
      <c r="I47" s="26" t="s">
        <v>62</v>
      </c>
      <c r="J47" s="26"/>
      <c r="K47" s="26" t="s">
        <v>90</v>
      </c>
      <c r="M47" s="11"/>
    </row>
    <row r="48" spans="1:13" ht="47.25" x14ac:dyDescent="0.25">
      <c r="A48" s="7">
        <v>131</v>
      </c>
      <c r="B48" s="20" t="s">
        <v>50</v>
      </c>
      <c r="C48" s="3" t="s">
        <v>27</v>
      </c>
      <c r="D48" s="24" t="s">
        <v>68</v>
      </c>
      <c r="E48" s="24"/>
      <c r="F48" s="13">
        <v>0.12</v>
      </c>
      <c r="G48" s="13"/>
      <c r="H48" s="3" t="s">
        <v>29</v>
      </c>
      <c r="I48" s="26" t="s">
        <v>62</v>
      </c>
      <c r="J48" s="26"/>
      <c r="K48" s="26" t="s">
        <v>91</v>
      </c>
      <c r="M48" s="11"/>
    </row>
    <row r="49" spans="1:13" ht="47.25" x14ac:dyDescent="0.25">
      <c r="A49" s="7">
        <v>132</v>
      </c>
      <c r="B49" s="20" t="s">
        <v>51</v>
      </c>
      <c r="C49" s="3" t="s">
        <v>27</v>
      </c>
      <c r="D49" s="24" t="s">
        <v>69</v>
      </c>
      <c r="E49" s="24"/>
      <c r="F49" s="13">
        <v>1.7000000000000001E-2</v>
      </c>
      <c r="G49" s="13"/>
      <c r="H49" s="3" t="s">
        <v>30</v>
      </c>
      <c r="I49" s="26" t="s">
        <v>62</v>
      </c>
      <c r="J49" s="26"/>
      <c r="K49" s="26" t="s">
        <v>92</v>
      </c>
      <c r="M49" s="11"/>
    </row>
    <row r="50" spans="1:13" ht="47.25" x14ac:dyDescent="0.25">
      <c r="A50" s="7">
        <v>133</v>
      </c>
      <c r="B50" s="20" t="s">
        <v>52</v>
      </c>
      <c r="C50" s="3" t="s">
        <v>27</v>
      </c>
      <c r="D50" s="24" t="s">
        <v>70</v>
      </c>
      <c r="E50" s="24"/>
      <c r="F50" s="13">
        <v>7.0000000000000007E-2</v>
      </c>
      <c r="G50" s="13"/>
      <c r="H50" s="3" t="s">
        <v>31</v>
      </c>
      <c r="I50" s="26" t="s">
        <v>62</v>
      </c>
      <c r="J50" s="26"/>
      <c r="K50" s="26" t="s">
        <v>96</v>
      </c>
      <c r="M50" s="11"/>
    </row>
    <row r="51" spans="1:13" ht="47.25" x14ac:dyDescent="0.25">
      <c r="A51" s="7">
        <v>134</v>
      </c>
      <c r="B51" s="20" t="s">
        <v>53</v>
      </c>
      <c r="C51" s="3" t="s">
        <v>27</v>
      </c>
      <c r="D51" s="24" t="s">
        <v>71</v>
      </c>
      <c r="E51" s="24"/>
      <c r="F51" s="13">
        <v>0.12</v>
      </c>
      <c r="G51" s="13"/>
      <c r="H51" s="3" t="s">
        <v>29</v>
      </c>
      <c r="I51" s="26" t="s">
        <v>62</v>
      </c>
      <c r="J51" s="26"/>
      <c r="K51" s="26"/>
      <c r="M51" s="11"/>
    </row>
    <row r="52" spans="1:13" ht="47.25" x14ac:dyDescent="0.25">
      <c r="A52" s="7">
        <v>135</v>
      </c>
      <c r="B52" s="20" t="s">
        <v>54</v>
      </c>
      <c r="C52" s="3" t="s">
        <v>27</v>
      </c>
      <c r="D52" s="24" t="s">
        <v>72</v>
      </c>
      <c r="E52" s="24"/>
      <c r="F52" s="13">
        <v>0.12</v>
      </c>
      <c r="G52" s="13"/>
      <c r="H52" s="3" t="s">
        <v>29</v>
      </c>
      <c r="I52" s="26" t="s">
        <v>62</v>
      </c>
      <c r="J52" s="26"/>
      <c r="K52" s="26"/>
      <c r="M52" s="11"/>
    </row>
    <row r="53" spans="1:13" ht="47.25" x14ac:dyDescent="0.25">
      <c r="A53" s="7">
        <v>136</v>
      </c>
      <c r="B53" s="20" t="s">
        <v>55</v>
      </c>
      <c r="C53" s="3" t="s">
        <v>27</v>
      </c>
      <c r="D53" s="24" t="s">
        <v>73</v>
      </c>
      <c r="E53" s="24"/>
      <c r="F53" s="13">
        <v>7.0000000000000007E-2</v>
      </c>
      <c r="G53" s="13"/>
      <c r="H53" s="3" t="s">
        <v>30</v>
      </c>
      <c r="I53" s="26" t="s">
        <v>62</v>
      </c>
      <c r="J53" s="26"/>
      <c r="K53" s="26"/>
      <c r="M53" s="11"/>
    </row>
    <row r="54" spans="1:13" s="45" customFormat="1" ht="16.5" customHeight="1" x14ac:dyDescent="0.3">
      <c r="A54" s="37"/>
      <c r="B54" s="38"/>
      <c r="C54" s="39" t="s">
        <v>97</v>
      </c>
      <c r="D54" s="40"/>
      <c r="E54" s="40"/>
      <c r="F54" s="41">
        <f>SUM(F43:F45)</f>
        <v>1.234</v>
      </c>
      <c r="G54" s="41"/>
      <c r="H54" s="42"/>
      <c r="I54" s="37"/>
      <c r="J54" s="37"/>
      <c r="K54" s="37"/>
      <c r="L54" s="43"/>
      <c r="M54" s="44"/>
    </row>
    <row r="55" spans="1:13" s="45" customFormat="1" ht="16.5" customHeight="1" x14ac:dyDescent="0.3">
      <c r="A55" s="37"/>
      <c r="B55" s="38"/>
      <c r="C55" s="39" t="s">
        <v>98</v>
      </c>
      <c r="D55" s="40"/>
      <c r="E55" s="40"/>
      <c r="F55" s="41">
        <f>SUM(F46:F53)</f>
        <v>0.7569999999999999</v>
      </c>
      <c r="G55" s="41"/>
      <c r="H55" s="42"/>
      <c r="I55" s="37"/>
      <c r="J55" s="37"/>
      <c r="K55" s="37"/>
      <c r="L55" s="43"/>
      <c r="M55" s="44"/>
    </row>
    <row r="56" spans="1:13" s="34" customFormat="1" ht="19.5" customHeight="1" x14ac:dyDescent="0.25">
      <c r="A56" s="27"/>
      <c r="B56" s="28"/>
      <c r="C56" s="35" t="s">
        <v>99</v>
      </c>
      <c r="D56" s="29"/>
      <c r="E56" s="29"/>
      <c r="F56" s="36">
        <f>F54+F55</f>
        <v>1.9909999999999999</v>
      </c>
      <c r="G56" s="30"/>
      <c r="H56" s="31"/>
      <c r="I56" s="27"/>
      <c r="J56" s="27"/>
      <c r="K56" s="27"/>
      <c r="L56" s="32"/>
      <c r="M56" s="33"/>
    </row>
    <row r="57" spans="1:13" s="34" customFormat="1" ht="19.5" customHeight="1" x14ac:dyDescent="0.25">
      <c r="A57" s="27"/>
      <c r="B57" s="28"/>
      <c r="C57" s="35"/>
      <c r="D57" s="29"/>
      <c r="E57" s="29"/>
      <c r="F57" s="36"/>
      <c r="G57" s="30"/>
      <c r="H57" s="31"/>
      <c r="I57" s="27"/>
      <c r="J57" s="27"/>
      <c r="K57" s="27"/>
      <c r="L57" s="32"/>
      <c r="M57" s="33"/>
    </row>
    <row r="58" spans="1:13" ht="19.5" customHeight="1" x14ac:dyDescent="0.25">
      <c r="A58" s="7"/>
      <c r="B58" s="20"/>
      <c r="C58" s="77" t="s">
        <v>103</v>
      </c>
      <c r="D58" s="8"/>
      <c r="E58" s="8"/>
      <c r="F58" s="67"/>
      <c r="G58" s="13"/>
      <c r="H58" s="9"/>
      <c r="I58" s="7"/>
      <c r="J58" s="7"/>
      <c r="K58" s="7"/>
      <c r="M58" s="11"/>
    </row>
    <row r="59" spans="1:13" s="51" customFormat="1" ht="16.5" customHeight="1" x14ac:dyDescent="0.3">
      <c r="A59" s="78"/>
      <c r="B59" s="79"/>
      <c r="C59" s="80" t="s">
        <v>97</v>
      </c>
      <c r="D59" s="81"/>
      <c r="E59" s="81"/>
      <c r="F59" s="52">
        <f>F54</f>
        <v>1.234</v>
      </c>
      <c r="G59" s="52"/>
      <c r="H59" s="82"/>
      <c r="I59" s="78"/>
      <c r="J59" s="78"/>
      <c r="K59" s="78"/>
      <c r="L59" s="46"/>
      <c r="M59" s="50"/>
    </row>
    <row r="60" spans="1:13" s="51" customFormat="1" ht="16.5" customHeight="1" x14ac:dyDescent="0.3">
      <c r="A60" s="78"/>
      <c r="B60" s="79"/>
      <c r="C60" s="80" t="s">
        <v>98</v>
      </c>
      <c r="D60" s="81"/>
      <c r="E60" s="81"/>
      <c r="F60" s="52">
        <f>F55</f>
        <v>0.7569999999999999</v>
      </c>
      <c r="G60" s="52"/>
      <c r="H60" s="82"/>
      <c r="I60" s="78"/>
      <c r="J60" s="78"/>
      <c r="K60" s="78"/>
      <c r="L60" s="46"/>
      <c r="M60" s="50"/>
    </row>
    <row r="61" spans="1:13" ht="19.5" customHeight="1" x14ac:dyDescent="0.25">
      <c r="A61" s="7"/>
      <c r="B61" s="20"/>
      <c r="C61" s="77" t="s">
        <v>99</v>
      </c>
      <c r="D61" s="8"/>
      <c r="E61" s="8"/>
      <c r="F61" s="67">
        <f>F59+F60</f>
        <v>1.9909999999999999</v>
      </c>
      <c r="G61" s="13"/>
      <c r="H61" s="9"/>
      <c r="I61" s="7"/>
      <c r="J61" s="7"/>
      <c r="K61" s="7"/>
      <c r="M61" s="11"/>
    </row>
    <row r="62" spans="1:13" s="34" customFormat="1" ht="19.5" customHeight="1" x14ac:dyDescent="0.25">
      <c r="A62" s="27"/>
      <c r="B62" s="28"/>
      <c r="C62" s="35"/>
      <c r="D62" s="29"/>
      <c r="E62" s="29"/>
      <c r="F62" s="36"/>
      <c r="G62" s="30"/>
      <c r="H62" s="31"/>
      <c r="I62" s="27"/>
      <c r="J62" s="27"/>
      <c r="K62" s="27"/>
      <c r="L62" s="32"/>
      <c r="M62" s="33"/>
    </row>
    <row r="64" spans="1:13" s="51" customFormat="1" ht="38.25" thickBot="1" x14ac:dyDescent="0.35">
      <c r="A64" s="46"/>
      <c r="B64" s="47"/>
      <c r="C64" s="53" t="s">
        <v>100</v>
      </c>
      <c r="D64" s="49"/>
      <c r="E64" s="49"/>
      <c r="F64" s="50"/>
      <c r="G64" s="50"/>
      <c r="H64" s="48"/>
      <c r="I64" s="46"/>
      <c r="J64" s="46"/>
      <c r="K64" s="46"/>
      <c r="L64" s="46"/>
      <c r="M64" s="46"/>
    </row>
    <row r="65" spans="1:13" s="62" customFormat="1" ht="18.75" x14ac:dyDescent="0.3">
      <c r="A65" s="54"/>
      <c r="B65" s="55"/>
      <c r="C65" s="56" t="s">
        <v>97</v>
      </c>
      <c r="D65" s="57"/>
      <c r="E65" s="57"/>
      <c r="F65" s="58">
        <f>F70+F74</f>
        <v>10.382</v>
      </c>
      <c r="G65" s="58"/>
      <c r="H65" s="56"/>
      <c r="I65" s="59"/>
      <c r="J65" s="118"/>
      <c r="K65" s="60"/>
      <c r="L65" s="61"/>
      <c r="M65" s="61"/>
    </row>
    <row r="66" spans="1:13" s="62" customFormat="1" ht="18.75" x14ac:dyDescent="0.3">
      <c r="A66" s="63"/>
      <c r="B66" s="64"/>
      <c r="C66" s="65" t="s">
        <v>98</v>
      </c>
      <c r="D66" s="66"/>
      <c r="E66" s="66"/>
      <c r="F66" s="67">
        <f>F71+F75</f>
        <v>6.7370000000000001</v>
      </c>
      <c r="G66" s="67"/>
      <c r="H66" s="65"/>
      <c r="I66" s="68"/>
      <c r="J66" s="119"/>
      <c r="K66" s="69"/>
      <c r="L66" s="61"/>
      <c r="M66" s="61"/>
    </row>
    <row r="67" spans="1:13" s="62" customFormat="1" ht="19.5" thickBot="1" x14ac:dyDescent="0.35">
      <c r="A67" s="70"/>
      <c r="B67" s="71"/>
      <c r="C67" s="72" t="s">
        <v>99</v>
      </c>
      <c r="D67" s="73"/>
      <c r="E67" s="73"/>
      <c r="F67" s="74">
        <f>F29+F56</f>
        <v>17.119</v>
      </c>
      <c r="G67" s="74"/>
      <c r="H67" s="72"/>
      <c r="I67" s="75"/>
      <c r="J67" s="120"/>
      <c r="K67" s="76"/>
      <c r="L67" s="61"/>
      <c r="M67" s="61"/>
    </row>
    <row r="68" spans="1:13" s="51" customFormat="1" ht="18.75" x14ac:dyDescent="0.3">
      <c r="A68" s="83"/>
      <c r="B68" s="47" t="s">
        <v>101</v>
      </c>
      <c r="C68" s="48"/>
      <c r="D68" s="49"/>
      <c r="E68" s="49"/>
      <c r="F68" s="50"/>
      <c r="G68" s="50"/>
      <c r="H68" s="48"/>
      <c r="I68" s="46"/>
      <c r="J68" s="46"/>
      <c r="K68" s="84"/>
      <c r="L68" s="46"/>
      <c r="M68" s="46"/>
    </row>
    <row r="69" spans="1:13" s="51" customFormat="1" ht="18.75" x14ac:dyDescent="0.3">
      <c r="A69" s="83"/>
      <c r="B69" s="47"/>
      <c r="C69" s="48" t="s">
        <v>102</v>
      </c>
      <c r="D69" s="49"/>
      <c r="E69" s="49"/>
      <c r="F69" s="50"/>
      <c r="G69" s="50"/>
      <c r="H69" s="48"/>
      <c r="I69" s="46"/>
      <c r="J69" s="46"/>
      <c r="K69" s="84"/>
      <c r="L69" s="46"/>
      <c r="M69" s="46"/>
    </row>
    <row r="70" spans="1:13" s="45" customFormat="1" ht="16.5" customHeight="1" x14ac:dyDescent="0.3">
      <c r="A70" s="85"/>
      <c r="B70" s="38"/>
      <c r="C70" s="39" t="s">
        <v>97</v>
      </c>
      <c r="D70" s="40"/>
      <c r="E70" s="40"/>
      <c r="F70" s="41">
        <f>F32</f>
        <v>9.1479999999999997</v>
      </c>
      <c r="G70" s="41"/>
      <c r="H70" s="42"/>
      <c r="I70" s="37"/>
      <c r="J70" s="121"/>
      <c r="K70" s="86"/>
      <c r="L70" s="43"/>
      <c r="M70" s="44"/>
    </row>
    <row r="71" spans="1:13" s="45" customFormat="1" ht="16.5" customHeight="1" x14ac:dyDescent="0.3">
      <c r="A71" s="85"/>
      <c r="B71" s="38"/>
      <c r="C71" s="39" t="s">
        <v>98</v>
      </c>
      <c r="D71" s="40"/>
      <c r="E71" s="40"/>
      <c r="F71" s="41">
        <f>F33</f>
        <v>5.98</v>
      </c>
      <c r="G71" s="41"/>
      <c r="H71" s="42"/>
      <c r="I71" s="37"/>
      <c r="J71" s="121"/>
      <c r="K71" s="86"/>
      <c r="L71" s="43"/>
      <c r="M71" s="44"/>
    </row>
    <row r="72" spans="1:13" s="34" customFormat="1" ht="19.5" customHeight="1" x14ac:dyDescent="0.25">
      <c r="A72" s="87"/>
      <c r="B72" s="28"/>
      <c r="C72" s="35" t="s">
        <v>99</v>
      </c>
      <c r="D72" s="29"/>
      <c r="E72" s="29"/>
      <c r="F72" s="36">
        <f>F70+F71</f>
        <v>15.128</v>
      </c>
      <c r="G72" s="30"/>
      <c r="H72" s="31"/>
      <c r="I72" s="27"/>
      <c r="J72" s="122"/>
      <c r="K72" s="88"/>
      <c r="L72" s="32"/>
      <c r="M72" s="33"/>
    </row>
    <row r="73" spans="1:13" s="51" customFormat="1" ht="18.75" x14ac:dyDescent="0.3">
      <c r="A73" s="83"/>
      <c r="B73" s="47"/>
      <c r="C73" s="48" t="s">
        <v>105</v>
      </c>
      <c r="D73" s="49"/>
      <c r="E73" s="49"/>
      <c r="F73" s="50"/>
      <c r="G73" s="50"/>
      <c r="H73" s="48"/>
      <c r="I73" s="46"/>
      <c r="J73" s="46"/>
      <c r="K73" s="84"/>
      <c r="L73" s="46"/>
      <c r="M73" s="46"/>
    </row>
    <row r="74" spans="1:13" s="45" customFormat="1" ht="16.5" customHeight="1" x14ac:dyDescent="0.3">
      <c r="A74" s="85"/>
      <c r="B74" s="38"/>
      <c r="C74" s="39" t="s">
        <v>97</v>
      </c>
      <c r="D74" s="40"/>
      <c r="E74" s="40"/>
      <c r="F74" s="41">
        <f>F59</f>
        <v>1.234</v>
      </c>
      <c r="G74" s="41"/>
      <c r="H74" s="42"/>
      <c r="I74" s="37"/>
      <c r="J74" s="121"/>
      <c r="K74" s="86"/>
      <c r="L74" s="43"/>
      <c r="M74" s="44"/>
    </row>
    <row r="75" spans="1:13" s="45" customFormat="1" ht="16.5" customHeight="1" x14ac:dyDescent="0.3">
      <c r="A75" s="85"/>
      <c r="B75" s="38"/>
      <c r="C75" s="39" t="s">
        <v>98</v>
      </c>
      <c r="D75" s="40"/>
      <c r="E75" s="40"/>
      <c r="F75" s="41">
        <f>F60</f>
        <v>0.7569999999999999</v>
      </c>
      <c r="G75" s="41"/>
      <c r="H75" s="42"/>
      <c r="I75" s="37"/>
      <c r="J75" s="121"/>
      <c r="K75" s="86"/>
      <c r="L75" s="43"/>
      <c r="M75" s="44"/>
    </row>
    <row r="76" spans="1:13" s="34" customFormat="1" ht="19.5" customHeight="1" thickBot="1" x14ac:dyDescent="0.3">
      <c r="A76" s="89"/>
      <c r="B76" s="90"/>
      <c r="C76" s="91" t="s">
        <v>99</v>
      </c>
      <c r="D76" s="92"/>
      <c r="E76" s="92"/>
      <c r="F76" s="93">
        <f>F74+F75</f>
        <v>1.9909999999999999</v>
      </c>
      <c r="G76" s="94"/>
      <c r="H76" s="95"/>
      <c r="I76" s="96"/>
      <c r="J76" s="123"/>
      <c r="K76" s="97"/>
      <c r="L76" s="32"/>
      <c r="M76" s="33"/>
    </row>
    <row r="77" spans="1:13" s="51" customFormat="1" ht="18.75" x14ac:dyDescent="0.3">
      <c r="A77" s="46"/>
      <c r="B77" s="47"/>
      <c r="C77" s="48"/>
      <c r="D77" s="49"/>
      <c r="E77" s="49"/>
      <c r="F77" s="50"/>
      <c r="G77" s="50"/>
      <c r="H77" s="48"/>
      <c r="I77" s="46"/>
      <c r="J77" s="46"/>
      <c r="K77" s="46"/>
      <c r="L77" s="46"/>
      <c r="M77" s="46"/>
    </row>
    <row r="78" spans="1:13" s="51" customFormat="1" ht="18.75" x14ac:dyDescent="0.3">
      <c r="A78" s="46"/>
      <c r="B78" s="47"/>
      <c r="C78" s="48"/>
      <c r="D78" s="49"/>
      <c r="E78" s="49"/>
      <c r="F78" s="50"/>
      <c r="G78" s="50"/>
      <c r="H78" s="48"/>
      <c r="I78" s="46"/>
      <c r="J78" s="46"/>
      <c r="K78" s="46"/>
      <c r="L78" s="46"/>
      <c r="M78" s="46"/>
    </row>
  </sheetData>
  <mergeCells count="11">
    <mergeCell ref="K3:K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заполнения перечня оборуд</vt:lpstr>
      <vt:lpstr>Образец для заполнения</vt:lpstr>
      <vt:lpstr>'Образец для заполнения'!Область_печати</vt:lpstr>
      <vt:lpstr>'Форма заполнения перечня оборуд'!Область_печати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Всеволод Голубев</dc:creator>
  <cp:lastModifiedBy>User</cp:lastModifiedBy>
  <cp:lastPrinted>2023-03-28T03:25:00Z</cp:lastPrinted>
  <dcterms:created xsi:type="dcterms:W3CDTF">2016-04-15T08:35:42Z</dcterms:created>
  <dcterms:modified xsi:type="dcterms:W3CDTF">2023-03-28T03:26:09Z</dcterms:modified>
</cp:coreProperties>
</file>